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6" sheetId="10" r:id="rId10"/>
    <sheet name="R7" sheetId="11" r:id="rId11"/>
  </sheet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'R5 (2)'!$F$8:$BA$21</definedName>
    <definedName name="Data" localSheetId="9">'R6'!$F$8:$BA$10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'R5 (2)'!$A$31:$BB$52</definedName>
    <definedName name="Foot" localSheetId="9">'R6'!$A$18:$BA$30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'R6'!$B$6</definedName>
    <definedName name="Loc" localSheetId="7">'R5'!$B$5</definedName>
    <definedName name="Loc" localSheetId="8">'R5 (2)'!$B$5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'R5 (2)'!$C$1:$BB$53</definedName>
    <definedName name="_xlnm.Print_Area" localSheetId="9">'R6'!$A$1:$BA$29</definedName>
    <definedName name="_xlnm.Print_Area" localSheetId="10">'R7'!$C$1:$O$28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'R6'!$B$9:$B$10</definedName>
    <definedName name="Z_F9B2AFCD_706F_4A95_97DA_6EDAA648AEE9_.wvu.Cols" localSheetId="10"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8" hidden="1">'R5 (2)'!$C$1:$BB$53</definedName>
    <definedName name="Z_F9B2AFCD_706F_4A95_97DA_6EDAA648AEE9_.wvu.PrintArea" localSheetId="10"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<sst xmlns="http://schemas.openxmlformats.org/spreadsheetml/2006/main" count="969" uniqueCount="341">
  <si>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</si>
  <si>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</si>
  <si>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</si>
  <si>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</si>
  <si>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</si>
  <si>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</si>
  <si>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</si>
  <si>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</si>
  <si>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</si>
  <si>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</si>
  <si>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</si>
  <si>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</si>
  <si>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</si>
  <si>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</si>
  <si>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</si>
  <si>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</si>
  <si>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</si>
  <si>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</si>
  <si>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</si>
  <si>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</si>
  <si>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</si>
  <si>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</si>
  <si>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</si>
  <si>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</si>
  <si>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</si>
  <si>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</si>
  <si>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</si>
  <si>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</si>
  <si>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</si>
  <si>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</si>
  <si>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</si>
  <si>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</si>
  <si>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</si>
  <si>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</si>
  <si>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</si>
  <si>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</si>
  <si>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</si>
  <si>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</si>
  <si>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</si>
  <si>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</si>
  <si>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</si>
  <si>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</si>
  <si>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</si>
  <si>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</si>
  <si>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</si>
  <si>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</si>
  <si>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</si>
  <si>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</si>
  <si>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</si>
  <si>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</si>
  <si>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</si>
  <si>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</si>
  <si>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</si>
  <si>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</si>
  <si>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</si>
  <si>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</si>
  <si>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</si>
  <si>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</si>
  <si>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</si>
  <si>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</si>
  <si>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</si>
  <si>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</si>
  <si>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</si>
  <si>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</si>
  <si>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</si>
  <si>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</si>
  <si>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</si>
  <si>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</si>
  <si>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</si>
  <si>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</si>
  <si>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</si>
  <si>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</si>
  <si>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</si>
  <si>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</si>
  <si>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</si>
  <si>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</si>
  <si>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</si>
  <si>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</si>
  <si>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</si>
  <si>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</si>
  <si>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</si>
  <si>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</si>
  <si>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</si>
  <si>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</si>
  <si>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</si>
  <si>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</si>
  <si>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</si>
  <si>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</si>
  <si>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</si>
  <si>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</si>
  <si>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</si>
  <si>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</si>
  <si>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</si>
  <si>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</si>
  <si>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</si>
  <si>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</si>
  <si>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</si>
  <si>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</si>
  <si>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</si>
  <si>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</si>
  <si>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</si>
  <si>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</si>
  <si>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</si>
  <si>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</si>
  <si>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</si>
  <si>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</si>
  <si>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</si>
  <si>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</si>
  <si>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</si>
  <si>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</si>
  <si>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</si>
  <si>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</si>
  <si>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</si>
  <si>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</si>
  <si>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</si>
  <si>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</si>
  <si>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</si>
  <si>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</si>
  <si>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</si>
  <si>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</si>
  <si>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</si>
  <si>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</si>
  <si>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</si>
  <si>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</si>
  <si>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</si>
  <si>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</si>
  <si>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</si>
  <si>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</si>
  <si>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</si>
  <si>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</si>
  <si>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</si>
  <si>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</si>
  <si>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</si>
  <si>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</si>
  <si>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</si>
  <si>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</si>
  <si>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</si>
  <si>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</si>
  <si>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</si>
  <si>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</si>
  <si>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</si>
  <si>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</si>
  <si>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</si>
  <si>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</si>
  <si>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</si>
  <si>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</si>
  <si>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</si>
  <si>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</si>
  <si>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</si>
  <si>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</si>
  <si>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</si>
  <si>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</si>
  <si>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</si>
  <si>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</si>
  <si>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</si>
  <si>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</si>
  <si>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</si>
  <si>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</si>
  <si>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</si>
  <si>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</si>
  <si>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</si>
  <si>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</si>
  <si>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</si>
  <si>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</si>
  <si>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</si>
  <si>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</si>
  <si>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</si>
  <si>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</si>
  <si>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</si>
  <si>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</si>
  <si>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</si>
  <si>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</si>
  <si>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</si>
  <si>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</si>
  <si>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</si>
  <si>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</si>
  <si>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</si>
  <si>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</si>
  <si>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</si>
  <si>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</si>
  <si>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</si>
  <si>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</si>
  <si>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</si>
  <si>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</si>
  <si>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</si>
  <si>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</si>
  <si>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</si>
  <si>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</si>
  <si>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</si>
  <si>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</si>
  <si>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</si>
  <si>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</si>
  <si>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</si>
  <si>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</si>
  <si>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</si>
  <si>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</si>
  <si>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</si>
  <si>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</si>
  <si>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</si>
  <si>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</si>
  <si>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</si>
  <si>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</si>
  <si>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</si>
  <si>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</si>
  <si>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</si>
  <si>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</si>
  <si>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</si>
  <si>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</si>
  <si>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</si>
  <si>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</si>
  <si>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</si>
  <si>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</si>
  <si>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</si>
  <si>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</si>
  <si>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</si>
  <si>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</si>
  <si>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</si>
  <si>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</si>
  <si>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</si>
  <si>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</si>
  <si>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</si>
  <si>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</si>
  <si>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</si>
  <si>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</si>
  <si>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</si>
  <si>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</si>
  <si>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</si>
  <si>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</si>
  <si>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</si>
  <si>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</si>
  <si>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</si>
  <si>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</si>
  <si>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</si>
  <si>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</si>
  <si>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</si>
  <si>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</si>
  <si>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</si>
  <si>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</si>
  <si>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</si>
  <si>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</si>
  <si>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</si>
  <si>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</si>
  <si>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</si>
  <si>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</si>
  <si>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</si>
  <si>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</si>
  <si>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</si>
  <si>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</si>
  <si>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</si>
  <si>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</si>
  <si>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</si>
  <si>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</si>
  <si>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</si>
  <si>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</si>
  <si>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</si>
  <si>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</si>
  <si>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</si>
  <si>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</si>
  <si>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</si>
  <si>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</si>
  <si>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</si>
  <si>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</si>
  <si>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</si>
  <si>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</si>
  <si>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</si>
  <si>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</si>
  <si>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</si>
  <si>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</si>
  <si>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</si>
  <si>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</si>
  <si>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</si>
  <si>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</si>
  <si>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</si>
  <si>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</si>
  <si>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</si>
  <si>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</si>
  <si>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</si>
  <si>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</si>
  <si>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</si>
  <si>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</si>
  <si>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</si>
  <si>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</si>
  <si>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</si>
  <si>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</si>
  <si>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</si>
  <si>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</si>
  <si>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</si>
  <si>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</si>
  <si>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</si>
  <si>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</si>
  <si>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</si>
  <si>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</si>
  <si>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</si>
  <si>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</si>
  <si>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</si>
  <si>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</si>
  <si>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</si>
  <si>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</si>
  <si>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</si>
  <si>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</si>
  <si>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</si>
  <si>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</si>
  <si>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</si>
  <si>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</si>
  <si>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</si>
  <si>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</si>
  <si>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</si>
  <si>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</si>
  <si>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</si>
  <si>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</si>
  <si>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</si>
  <si>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</si>
  <si>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</si>
  <si>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</si>
  <si>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</si>
  <si>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</si>
  <si>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</si>
  <si>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</si>
  <si>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</si>
  <si>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</si>
  <si>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</si>
  <si>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</si>
  <si>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</si>
  <si>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</si>
  <si>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Francistown</t>
  </si>
  <si>
    <t>Gaborone</t>
  </si>
  <si>
    <t>Botswana</t>
  </si>
  <si>
    <t>A</t>
  </si>
  <si>
    <t>B</t>
  </si>
  <si>
    <t>C</t>
  </si>
  <si>
    <t>Prior to 1998, the figures for waste generated by manufacturing refer to batteries waste only. For 1998-2004, the figures refer to both tyre and batteries waste. For year 2005, the figure is for tyre waste only.</t>
  </si>
  <si>
    <t>Prior to 2001, the figures for waste generated by other economic activities refer to medical waste only. For 2001-2004, the figures refer to both medical waste and electronic waste.  For year 2005, the figure refers to electronic waste only.</t>
  </si>
  <si>
    <t xml:space="preserve">A study conducted in 1996 estimated the average household waste generation of 0.67kg/person/day. Total household waste generation is estimated by multiplying with population figures.  </t>
  </si>
  <si>
    <t>Organic waste includes condenmed foodstuff, garden waste, abattoir sludge and animal carcass</t>
  </si>
  <si>
    <t xml:space="preserve">Data is based on amount of Clinical waste disposed off at the landfill site through incineration. </t>
  </si>
  <si>
    <t>Data is based on 11 out of 14 landfills in the country. Of the three left out one has reached its lifespan while the other two do not have sufficient records as weighbridges were not functioning most of the year.</t>
  </si>
  <si>
    <t>Currently E-waste is not systematically collected in the country and thus there are no records on the amount collected.</t>
  </si>
  <si>
    <t>Statistics Botswana</t>
  </si>
  <si>
    <t>Population indicated applies to Gaborone city, the landfill is however a regional facility that serves a wider population including Kweneng East sub-district. The population for the sub-district is 306,330 according to population projection 2017.</t>
  </si>
  <si>
    <t>Inorganic material includes rubble, tyres and general (mixed) waste. Some papers, glass and metal waste are also contained in general waste.</t>
  </si>
  <si>
    <t>The questionnaire is fine the only challenge is the availability of data. Statistics Botswana is working collaboratively with the Ministry of Local Government and Rural Development to build sustainable structures for waste management data collection. Data on generation of waste is not available.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</si>
</sst>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 numFmtId="173" formatCode="0.0000000000000"/>
    <numFmt numFmtId="174" formatCode="0.0000"/>
  </numFmts>
  <fonts count="117">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trike/>
      <sz val="8"/>
      <name val="Arial"/>
      <family val="2"/>
    </font>
    <font>
      <strike/>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104" fillId="28"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7" fillId="0" borderId="0" applyNumberFormat="0" applyFill="0" applyBorder="0" applyAlignment="0" applyProtection="0"/>
    <xf numFmtId="0" fontId="108" fillId="29" borderId="1" applyNumberFormat="0" applyAlignment="0" applyProtection="0"/>
    <xf numFmtId="0" fontId="109" fillId="0" borderId="6" applyNumberFormat="0" applyFill="0" applyAlignment="0" applyProtection="0"/>
    <xf numFmtId="0" fontId="110"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1" fillId="26" borderId="8" applyNumberFormat="0" applyAlignment="0" applyProtection="0"/>
    <xf numFmtId="9" fontId="0" fillId="0" borderId="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1107">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5"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6"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2" fontId="18" fillId="0" borderId="19" xfId="0" applyNumberFormat="1" applyFont="1" applyFill="1" applyBorder="1" applyAlignment="1" applyProtection="1">
      <alignment horizontal="center" vertical="center"/>
      <protection locked="0"/>
    </xf>
    <xf numFmtId="171" fontId="18" fillId="0" borderId="19" xfId="0" applyNumberFormat="1" applyFont="1" applyFill="1" applyBorder="1" applyAlignment="1" applyProtection="1">
      <alignment horizontal="center" vertical="center"/>
      <protection locked="0"/>
    </xf>
    <xf numFmtId="2" fontId="18" fillId="0" borderId="20" xfId="0" applyNumberFormat="1" applyFont="1" applyFill="1" applyBorder="1" applyAlignment="1" applyProtection="1">
      <alignment horizontal="center" vertical="center"/>
      <protection locked="0"/>
    </xf>
    <xf numFmtId="3" fontId="18" fillId="0" borderId="25"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78" fillId="0" borderId="19" xfId="0" applyNumberFormat="1" applyFont="1" applyFill="1" applyBorder="1" applyAlignment="1" applyProtection="1">
      <alignment horizontal="left" vertical="center" wrapText="1"/>
      <protection locked="0"/>
    </xf>
    <xf numFmtId="0" fontId="0" fillId="41" borderId="101" xfId="0" applyFont="1" applyFill="1" applyBorder="1" applyAlignment="1" applyProtection="1">
      <alignment horizontal="center"/>
      <protection locked="0"/>
    </xf>
    <xf numFmtId="0" fontId="77" fillId="41" borderId="20" xfId="0" applyFont="1" applyFill="1" applyBorder="1" applyAlignment="1" applyProtection="1">
      <alignment horizontal="center" vertical="center"/>
      <protection locked="0"/>
    </xf>
    <xf numFmtId="0" fontId="37" fillId="41" borderId="19" xfId="0" applyNumberFormat="1" applyFont="1" applyFill="1" applyBorder="1" applyAlignment="1" applyProtection="1">
      <alignment horizontal="left" vertical="center" wrapText="1"/>
      <protection locked="0"/>
    </xf>
    <xf numFmtId="0" fontId="29" fillId="42" borderId="0" xfId="0" applyFont="1" applyFill="1" applyAlignment="1">
      <alignment horizontal="center"/>
    </xf>
    <xf numFmtId="0" fontId="30" fillId="42"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Font="1" applyBorder="1" applyAlignment="1" applyProtection="1">
      <alignment horizontal="left" wrapText="1"/>
      <protection locked="0"/>
    </xf>
    <xf numFmtId="0" fontId="0" fillId="0" borderId="119" xfId="0" applyFont="1" applyBorder="1" applyAlignment="1" applyProtection="1">
      <alignment wrapText="1"/>
      <protection locked="0"/>
    </xf>
    <xf numFmtId="0" fontId="0" fillId="0" borderId="120" xfId="0" applyFont="1" applyBorder="1" applyAlignment="1" applyProtection="1">
      <alignment horizontal="left"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5" fillId="0" borderId="0" xfId="0" applyNumberFormat="1" applyFont="1" applyFill="1" applyBorder="1" applyAlignment="1">
      <alignment horizontal="left" vertical="top" wrapText="1"/>
    </xf>
    <xf numFmtId="0" fontId="115"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0" fillId="41" borderId="117" xfId="0" applyFont="1" applyFill="1" applyBorder="1" applyAlignment="1" applyProtection="1">
      <alignment horizontal="left" wrapText="1"/>
      <protection locked="0"/>
    </xf>
    <xf numFmtId="0" fontId="0" fillId="41" borderId="118" xfId="0" applyFont="1" applyFill="1" applyBorder="1" applyAlignment="1" applyProtection="1">
      <alignment horizontal="left" wrapText="1"/>
      <protection locked="0"/>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applyAlignment="1">
      <alignment horizontal="left" vertical="top" wrapText="1"/>
    </xf>
    <xf numFmtId="0" fontId="24" fillId="0" borderId="126" xfId="0" applyFont="1" applyBorder="1" applyAlignment="1">
      <alignment horizontal="left" wrapText="1"/>
    </xf>
    <xf numFmtId="0" fontId="24" fillId="0" borderId="127" xfId="0" applyFont="1" applyBorder="1" applyAlignment="1">
      <alignment horizontal="left" wrapText="1"/>
    </xf>
    <xf numFmtId="0" fontId="24" fillId="0" borderId="128" xfId="0" applyFont="1" applyBorder="1" applyAlignment="1">
      <alignment horizontal="lef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9" xfId="0" applyFont="1" applyFill="1" applyBorder="1" applyAlignment="1">
      <alignment horizontal="center" wrapText="1"/>
    </xf>
    <xf numFmtId="0" fontId="21" fillId="0" borderId="65" xfId="0" applyFont="1" applyFill="1" applyBorder="1" applyAlignment="1">
      <alignment horizontal="center" wrapText="1"/>
    </xf>
    <xf numFmtId="0" fontId="21" fillId="0" borderId="130" xfId="0" applyFont="1" applyFill="1" applyBorder="1" applyAlignment="1">
      <alignment horizontal="center" wrapText="1"/>
    </xf>
    <xf numFmtId="0" fontId="21" fillId="0" borderId="131" xfId="0" applyFont="1" applyFill="1" applyBorder="1" applyAlignment="1">
      <alignment horizontal="center" wrapText="1"/>
    </xf>
    <xf numFmtId="0" fontId="21" fillId="0" borderId="23" xfId="0" applyFont="1" applyFill="1" applyBorder="1" applyAlignment="1">
      <alignment horizontal="center" wrapText="1"/>
    </xf>
    <xf numFmtId="0" fontId="21" fillId="0" borderId="132" xfId="0" applyFont="1" applyFill="1" applyBorder="1" applyAlignment="1">
      <alignment horizontal="center" wrapText="1"/>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11" fillId="0" borderId="0" xfId="0" applyFont="1" applyFill="1" applyAlignment="1">
      <alignment horizontal="left" vertical="top" wrapText="1"/>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7" xfId="0" applyFont="1" applyBorder="1" applyAlignment="1">
      <alignment horizontal="left" wrapText="1"/>
    </xf>
    <xf numFmtId="0" fontId="0" fillId="0" borderId="128" xfId="0" applyFont="1" applyBorder="1" applyAlignment="1">
      <alignment horizontal="left" wrapText="1"/>
    </xf>
    <xf numFmtId="0" fontId="11" fillId="33" borderId="135" xfId="0" applyFont="1" applyFill="1" applyBorder="1" applyAlignment="1">
      <alignment horizontal="left"/>
    </xf>
    <xf numFmtId="0" fontId="11" fillId="33" borderId="136" xfId="0" applyFont="1" applyFill="1" applyBorder="1" applyAlignment="1">
      <alignment horizontal="left"/>
    </xf>
    <xf numFmtId="0" fontId="11" fillId="33" borderId="137" xfId="0" applyFont="1" applyFill="1" applyBorder="1" applyAlignment="1">
      <alignment horizontal="left"/>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11" fillId="33" borderId="144" xfId="0" applyFont="1" applyFill="1" applyBorder="1" applyAlignment="1">
      <alignment horizontal="left"/>
    </xf>
    <xf numFmtId="0" fontId="11" fillId="33" borderId="145" xfId="0" applyFont="1" applyFill="1" applyBorder="1" applyAlignment="1">
      <alignment horizontal="left"/>
    </xf>
    <xf numFmtId="0" fontId="11" fillId="33" borderId="146" xfId="0" applyFont="1" applyFill="1" applyBorder="1" applyAlignment="1">
      <alignment horizontal="left"/>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6" fillId="39" borderId="129" xfId="0" applyFont="1" applyFill="1" applyBorder="1" applyAlignment="1" applyProtection="1">
      <alignment horizontal="left" vertical="center" wrapText="1"/>
      <protection/>
    </xf>
    <xf numFmtId="0" fontId="116" fillId="39" borderId="65" xfId="0" applyFont="1" applyFill="1" applyBorder="1" applyAlignment="1" applyProtection="1">
      <alignment horizontal="left" vertical="center" wrapText="1"/>
      <protection/>
    </xf>
    <xf numFmtId="0" fontId="116" fillId="39" borderId="130" xfId="0" applyFont="1" applyFill="1" applyBorder="1" applyAlignment="1" applyProtection="1">
      <alignment horizontal="left" vertical="center" wrapText="1"/>
      <protection/>
    </xf>
    <xf numFmtId="0" fontId="0" fillId="0" borderId="153"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2" xfId="0" applyFont="1" applyBorder="1" applyAlignment="1" applyProtection="1">
      <alignment horizontal="left" wrapText="1"/>
      <protection locked="0"/>
    </xf>
    <xf numFmtId="0" fontId="11" fillId="36" borderId="163" xfId="0" applyFont="1" applyFill="1" applyBorder="1" applyAlignment="1" applyProtection="1">
      <alignment horizontal="left" vertical="center" wrapText="1"/>
      <protection locked="0"/>
    </xf>
    <xf numFmtId="0" fontId="11" fillId="36" borderId="164" xfId="0" applyFont="1" applyFill="1" applyBorder="1" applyAlignment="1" applyProtection="1">
      <alignment horizontal="left" vertical="center" wrapText="1"/>
      <protection locked="0"/>
    </xf>
    <xf numFmtId="0" fontId="11" fillId="36" borderId="165"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6"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7"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470">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50">
      <selection activeCell="C11" sqref="C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41" t="s">
        <v>320</v>
      </c>
      <c r="C8" s="941"/>
      <c r="D8" s="941"/>
      <c r="E8" s="941"/>
      <c r="F8" s="941"/>
      <c r="G8" s="941"/>
      <c r="H8" s="941"/>
      <c r="I8" s="941"/>
      <c r="J8" s="941"/>
      <c r="L8" s="1"/>
    </row>
    <row r="9" spans="2:12" ht="24.75" customHeight="1">
      <c r="B9" s="942" t="s">
        <v>270</v>
      </c>
      <c r="C9" s="942"/>
      <c r="D9" s="942"/>
      <c r="E9" s="942"/>
      <c r="F9" s="942"/>
      <c r="G9" s="942"/>
      <c r="H9" s="942"/>
      <c r="I9" s="942"/>
      <c r="J9" s="942"/>
      <c r="L9" s="1"/>
    </row>
    <row r="10" spans="2:12" ht="12.75">
      <c r="B10" s="2"/>
      <c r="L10" s="1"/>
    </row>
    <row r="11" spans="2:12" ht="18">
      <c r="B11" s="3" t="s">
        <v>74</v>
      </c>
      <c r="K11" s="1"/>
      <c r="L11" s="1"/>
    </row>
    <row r="12" spans="2:3" ht="21" customHeight="1">
      <c r="B12" s="4"/>
      <c r="C12" s="5"/>
    </row>
    <row r="13" spans="2:10" s="6" customFormat="1" ht="18">
      <c r="B13" s="944" t="s">
        <v>75</v>
      </c>
      <c r="C13" s="944"/>
      <c r="D13" s="944"/>
      <c r="E13" s="944"/>
      <c r="F13" s="944"/>
      <c r="G13" s="944"/>
      <c r="H13" s="944"/>
      <c r="I13" s="944"/>
      <c r="J13" s="944"/>
    </row>
    <row r="14" spans="6:11" ht="15.75">
      <c r="F14" s="7"/>
      <c r="G14" s="2"/>
      <c r="H14" s="2"/>
      <c r="I14" s="2"/>
      <c r="J14" s="2"/>
      <c r="K14" s="2"/>
    </row>
    <row r="15" spans="2:11" ht="15.75" customHeight="1">
      <c r="B15" s="8" t="s">
        <v>76</v>
      </c>
      <c r="C15" s="945" t="s">
        <v>77</v>
      </c>
      <c r="D15" s="945"/>
      <c r="E15" s="945"/>
      <c r="F15" s="945"/>
      <c r="G15" s="945"/>
      <c r="H15" s="945"/>
      <c r="I15" s="945"/>
      <c r="J15" s="945"/>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43" t="s">
        <v>85</v>
      </c>
      <c r="D25" s="943"/>
      <c r="E25" s="943"/>
      <c r="F25" s="943"/>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1">
      <selection activeCell="F9" sqref="F9"/>
    </sheetView>
  </sheetViews>
  <sheetFormatPr defaultColWidth="7.57421875" defaultRowHeight="12.75"/>
  <cols>
    <col min="1" max="1" width="3.7109375" style="855" hidden="1" customWidth="1"/>
    <col min="2" max="2" width="6.0039062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57" t="s">
        <v>74</v>
      </c>
      <c r="D1" s="1057"/>
      <c r="E1" s="1057"/>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84"/>
      <c r="BF1" s="984"/>
      <c r="BG1" s="984"/>
      <c r="BH1" s="984"/>
      <c r="BI1" s="984"/>
      <c r="BJ1" s="984"/>
      <c r="BK1" s="984"/>
      <c r="BL1" s="984"/>
      <c r="BM1" s="984"/>
      <c r="BN1" s="984"/>
      <c r="BO1" s="984"/>
      <c r="BP1" s="984"/>
      <c r="BQ1" s="984"/>
      <c r="BR1" s="984"/>
      <c r="BS1" s="984"/>
      <c r="BT1" s="984"/>
      <c r="BU1" s="984"/>
      <c r="BV1" s="984"/>
      <c r="BW1" s="984"/>
      <c r="BX1" s="984"/>
      <c r="BY1" s="984"/>
      <c r="BZ1" s="984"/>
      <c r="CA1" s="984"/>
      <c r="CB1" s="984"/>
      <c r="CC1" s="984"/>
      <c r="CD1" s="984"/>
      <c r="CE1" s="984"/>
      <c r="CF1" s="984"/>
      <c r="CG1" s="984"/>
      <c r="CH1" s="984"/>
      <c r="CI1" s="984"/>
      <c r="CJ1" s="984"/>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72</v>
      </c>
      <c r="C3" s="782" t="s">
        <v>112</v>
      </c>
      <c r="D3" s="783" t="s">
        <v>326</v>
      </c>
      <c r="E3" s="784"/>
      <c r="F3" s="785"/>
      <c r="G3" s="786"/>
      <c r="H3" s="787"/>
      <c r="I3" s="786"/>
      <c r="J3" s="787"/>
      <c r="K3" s="786"/>
      <c r="L3" s="787"/>
      <c r="M3" s="786"/>
      <c r="N3" s="787"/>
      <c r="O3" s="786"/>
      <c r="P3" s="788"/>
      <c r="Q3" s="786"/>
      <c r="R3" s="788"/>
      <c r="S3" s="786"/>
      <c r="T3" s="788"/>
      <c r="U3" s="777"/>
      <c r="V3" s="782" t="s">
        <v>113</v>
      </c>
      <c r="W3" s="789"/>
      <c r="X3" s="790"/>
      <c r="Y3" s="789"/>
      <c r="Z3" s="791"/>
      <c r="AA3" s="1070"/>
      <c r="AB3" s="1070"/>
      <c r="AC3" s="1070"/>
      <c r="AD3" s="1070"/>
      <c r="AE3" s="1070"/>
      <c r="AF3" s="1070"/>
      <c r="AG3" s="1070"/>
      <c r="AH3" s="1070"/>
      <c r="AI3" s="1070"/>
      <c r="AJ3" s="1070"/>
      <c r="AK3" s="1070"/>
      <c r="AL3" s="1070"/>
      <c r="AM3" s="1070"/>
      <c r="AN3" s="1070"/>
      <c r="AO3" s="1070"/>
      <c r="AP3" s="1070"/>
      <c r="AQ3" s="1070"/>
      <c r="AR3" s="1070"/>
      <c r="AS3" s="1070"/>
      <c r="AT3" s="1070"/>
      <c r="AU3" s="1070"/>
      <c r="AV3" s="1070"/>
      <c r="AW3" s="1070"/>
      <c r="AX3" s="1070"/>
      <c r="AY3" s="1070"/>
      <c r="AZ3" s="1070"/>
      <c r="BA3" s="1070"/>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71"/>
      <c r="D4" s="1071"/>
      <c r="E4" s="1071"/>
      <c r="F4" s="1072"/>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93"/>
      <c r="BI5" s="993"/>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1002" t="s">
        <v>213</v>
      </c>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73" t="s">
        <v>23</v>
      </c>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3"/>
      <c r="AK13" s="1073"/>
      <c r="AL13" s="1074"/>
      <c r="AM13" s="1074"/>
      <c r="AN13" s="1074"/>
      <c r="AO13" s="1074"/>
      <c r="AP13" s="1074"/>
      <c r="AQ13" s="1074"/>
      <c r="AR13" s="1075"/>
      <c r="AS13" s="1075"/>
      <c r="AT13" s="1075"/>
      <c r="AU13" s="1075"/>
      <c r="AV13" s="1075"/>
      <c r="AW13" s="1075"/>
      <c r="AX13" s="1075"/>
      <c r="AY13" s="1075"/>
      <c r="AZ13" s="1075"/>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76" t="s">
        <v>236</v>
      </c>
      <c r="E14" s="1076"/>
      <c r="F14" s="1076"/>
      <c r="G14" s="1076"/>
      <c r="H14" s="1076"/>
      <c r="I14" s="1076"/>
      <c r="J14" s="1076"/>
      <c r="K14" s="1076"/>
      <c r="L14" s="1076"/>
      <c r="M14" s="1076"/>
      <c r="N14" s="1076"/>
      <c r="O14" s="1076"/>
      <c r="P14" s="1076"/>
      <c r="Q14" s="1076"/>
      <c r="R14" s="1076"/>
      <c r="S14" s="1076"/>
      <c r="T14" s="1076"/>
      <c r="U14" s="1076"/>
      <c r="V14" s="1076"/>
      <c r="W14" s="1076"/>
      <c r="X14" s="1076"/>
      <c r="Y14" s="1076"/>
      <c r="Z14" s="1076"/>
      <c r="AA14" s="1076"/>
      <c r="AB14" s="1076"/>
      <c r="AC14" s="1076"/>
      <c r="AD14" s="1076"/>
      <c r="AE14" s="1076"/>
      <c r="AF14" s="1076"/>
      <c r="AG14" s="1076"/>
      <c r="AH14" s="1076"/>
      <c r="AI14" s="1076"/>
      <c r="AJ14" s="1076"/>
      <c r="AK14" s="1076"/>
      <c r="AL14" s="1076"/>
      <c r="AM14" s="1076"/>
      <c r="AN14" s="1076"/>
      <c r="AO14" s="1076"/>
      <c r="AP14" s="1076"/>
      <c r="AQ14" s="1076"/>
      <c r="AR14" s="1075"/>
      <c r="AS14" s="1075"/>
      <c r="AT14" s="1075"/>
      <c r="AU14" s="1075"/>
      <c r="AV14" s="1075"/>
      <c r="AW14" s="1075"/>
      <c r="AX14" s="1075"/>
      <c r="AY14" s="1075"/>
      <c r="AZ14" s="1075"/>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73"/>
      <c r="E15" s="1073"/>
      <c r="F15" s="1073"/>
      <c r="G15" s="1073"/>
      <c r="H15" s="1073"/>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7"/>
      <c r="AM15" s="1077"/>
      <c r="AN15" s="1077"/>
      <c r="AO15" s="1077"/>
      <c r="AP15" s="1077"/>
      <c r="AQ15" s="1077"/>
      <c r="AR15" s="1077"/>
      <c r="AS15" s="1077"/>
      <c r="AT15" s="1077"/>
      <c r="AU15" s="1077"/>
      <c r="AV15" s="1077"/>
      <c r="AW15" s="1077"/>
      <c r="AX15" s="1077"/>
      <c r="AY15" s="1077"/>
      <c r="AZ15" s="1077"/>
      <c r="BA15" s="850"/>
    </row>
    <row r="16" spans="3:53" ht="21" customHeight="1">
      <c r="C16" s="851"/>
      <c r="D16" s="1078"/>
      <c r="E16" s="1078"/>
      <c r="F16" s="1078"/>
      <c r="G16" s="1078"/>
      <c r="H16" s="1078"/>
      <c r="I16" s="1078"/>
      <c r="J16" s="1078"/>
      <c r="K16" s="1078"/>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c r="AH16" s="1078"/>
      <c r="AI16" s="1078"/>
      <c r="AJ16" s="1078"/>
      <c r="AK16" s="1078"/>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79" t="s">
        <v>123</v>
      </c>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1"/>
    </row>
    <row r="19" spans="3:53" ht="14.25" customHeight="1">
      <c r="C19" s="908"/>
      <c r="D19" s="1082"/>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3"/>
      <c r="AO19" s="1083"/>
      <c r="AP19" s="1083"/>
      <c r="AQ19" s="1083"/>
      <c r="AR19" s="1083"/>
      <c r="AS19" s="1083"/>
      <c r="AT19" s="1083"/>
      <c r="AU19" s="1083"/>
      <c r="AV19" s="1083"/>
      <c r="AW19" s="1083"/>
      <c r="AX19" s="1083"/>
      <c r="AY19" s="1083"/>
      <c r="AZ19" s="1083"/>
      <c r="BA19" s="1084"/>
    </row>
    <row r="20" spans="3:53" ht="12" customHeight="1">
      <c r="C20" s="909"/>
      <c r="D20" s="1085" t="s">
        <v>336</v>
      </c>
      <c r="E20" s="1086"/>
      <c r="F20" s="1086"/>
      <c r="G20" s="1086"/>
      <c r="H20" s="1086"/>
      <c r="I20" s="1086"/>
      <c r="J20" s="1086"/>
      <c r="K20" s="1086"/>
      <c r="L20" s="1086"/>
      <c r="M20" s="1086"/>
      <c r="N20" s="1086"/>
      <c r="O20" s="1086"/>
      <c r="P20" s="1086"/>
      <c r="Q20" s="1086"/>
      <c r="R20" s="1086"/>
      <c r="S20" s="1086"/>
      <c r="T20" s="1086"/>
      <c r="U20" s="1086"/>
      <c r="V20" s="1086"/>
      <c r="W20" s="1086"/>
      <c r="X20" s="1086"/>
      <c r="Y20" s="1086"/>
      <c r="Z20" s="1086"/>
      <c r="AA20" s="1086"/>
      <c r="AB20" s="1086"/>
      <c r="AC20" s="1086"/>
      <c r="AD20" s="1086"/>
      <c r="AE20" s="1086"/>
      <c r="AF20" s="1086"/>
      <c r="AG20" s="1086"/>
      <c r="AH20" s="1086"/>
      <c r="AI20" s="1086"/>
      <c r="AJ20" s="1086"/>
      <c r="AK20" s="1086"/>
      <c r="AL20" s="1086"/>
      <c r="AM20" s="1086"/>
      <c r="AN20" s="1086"/>
      <c r="AO20" s="1086"/>
      <c r="AP20" s="1086"/>
      <c r="AQ20" s="1086"/>
      <c r="AR20" s="1086"/>
      <c r="AS20" s="1086"/>
      <c r="AT20" s="1086"/>
      <c r="AU20" s="1086"/>
      <c r="AV20" s="1086"/>
      <c r="AW20" s="1086"/>
      <c r="AX20" s="1086"/>
      <c r="AY20" s="1086"/>
      <c r="AZ20" s="1086"/>
      <c r="BA20" s="1087"/>
    </row>
    <row r="21" spans="3:53" ht="14.25" customHeight="1">
      <c r="C21" s="909"/>
      <c r="D21" s="1085"/>
      <c r="E21" s="1086"/>
      <c r="F21" s="1086"/>
      <c r="G21" s="1086"/>
      <c r="H21" s="1086"/>
      <c r="I21" s="1086"/>
      <c r="J21" s="1086"/>
      <c r="K21" s="1086"/>
      <c r="L21" s="1086"/>
      <c r="M21" s="1086"/>
      <c r="N21" s="1086"/>
      <c r="O21" s="1086"/>
      <c r="P21" s="1086"/>
      <c r="Q21" s="1086"/>
      <c r="R21" s="1086"/>
      <c r="S21" s="1086"/>
      <c r="T21" s="1086"/>
      <c r="U21" s="1086"/>
      <c r="V21" s="1086"/>
      <c r="W21" s="1086"/>
      <c r="X21" s="1086"/>
      <c r="Y21" s="1086"/>
      <c r="Z21" s="1086"/>
      <c r="AA21" s="1086"/>
      <c r="AB21" s="1086"/>
      <c r="AC21" s="1086"/>
      <c r="AD21" s="1086"/>
      <c r="AE21" s="1086"/>
      <c r="AF21" s="1086"/>
      <c r="AG21" s="1086"/>
      <c r="AH21" s="1086"/>
      <c r="AI21" s="1086"/>
      <c r="AJ21" s="1086"/>
      <c r="AK21" s="1086"/>
      <c r="AL21" s="1086"/>
      <c r="AM21" s="1086"/>
      <c r="AN21" s="1086"/>
      <c r="AO21" s="1086"/>
      <c r="AP21" s="1086"/>
      <c r="AQ21" s="1086"/>
      <c r="AR21" s="1086"/>
      <c r="AS21" s="1086"/>
      <c r="AT21" s="1086"/>
      <c r="AU21" s="1086"/>
      <c r="AV21" s="1086"/>
      <c r="AW21" s="1086"/>
      <c r="AX21" s="1086"/>
      <c r="AY21" s="1086"/>
      <c r="AZ21" s="1086"/>
      <c r="BA21" s="1087"/>
    </row>
    <row r="22" spans="3:53" ht="14.25" customHeight="1">
      <c r="C22" s="909"/>
      <c r="D22" s="1085"/>
      <c r="E22" s="1086"/>
      <c r="F22" s="1086"/>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6"/>
      <c r="AC22" s="1086"/>
      <c r="AD22" s="1086"/>
      <c r="AE22" s="1086"/>
      <c r="AF22" s="1086"/>
      <c r="AG22" s="1086"/>
      <c r="AH22" s="1086"/>
      <c r="AI22" s="1086"/>
      <c r="AJ22" s="1086"/>
      <c r="AK22" s="1086"/>
      <c r="AL22" s="1086"/>
      <c r="AM22" s="1086"/>
      <c r="AN22" s="1086"/>
      <c r="AO22" s="1086"/>
      <c r="AP22" s="1086"/>
      <c r="AQ22" s="1086"/>
      <c r="AR22" s="1086"/>
      <c r="AS22" s="1086"/>
      <c r="AT22" s="1086"/>
      <c r="AU22" s="1086"/>
      <c r="AV22" s="1086"/>
      <c r="AW22" s="1086"/>
      <c r="AX22" s="1086"/>
      <c r="AY22" s="1086"/>
      <c r="AZ22" s="1086"/>
      <c r="BA22" s="1087"/>
    </row>
    <row r="23" spans="3:53" ht="12" customHeight="1">
      <c r="C23" s="909"/>
      <c r="D23" s="1085"/>
      <c r="E23" s="1086"/>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086"/>
      <c r="AI23" s="1086"/>
      <c r="AJ23" s="1086"/>
      <c r="AK23" s="1086"/>
      <c r="AL23" s="1086"/>
      <c r="AM23" s="1086"/>
      <c r="AN23" s="1086"/>
      <c r="AO23" s="1086"/>
      <c r="AP23" s="1086"/>
      <c r="AQ23" s="1086"/>
      <c r="AR23" s="1086"/>
      <c r="AS23" s="1086"/>
      <c r="AT23" s="1086"/>
      <c r="AU23" s="1086"/>
      <c r="AV23" s="1086"/>
      <c r="AW23" s="1086"/>
      <c r="AX23" s="1086"/>
      <c r="AY23" s="1086"/>
      <c r="AZ23" s="1086"/>
      <c r="BA23" s="1087"/>
    </row>
    <row r="24" spans="3:53" ht="14.25" customHeight="1">
      <c r="C24" s="909"/>
      <c r="D24" s="1085"/>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1086"/>
      <c r="BA24" s="1087"/>
    </row>
    <row r="25" spans="3:53" ht="12" customHeight="1">
      <c r="C25" s="909"/>
      <c r="D25" s="1085"/>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7"/>
    </row>
    <row r="26" spans="3:53" ht="12" customHeight="1">
      <c r="C26" s="909"/>
      <c r="D26" s="1085"/>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c r="AN26" s="1086"/>
      <c r="AO26" s="1086"/>
      <c r="AP26" s="1086"/>
      <c r="AQ26" s="1086"/>
      <c r="AR26" s="1086"/>
      <c r="AS26" s="1086"/>
      <c r="AT26" s="1086"/>
      <c r="AU26" s="1086"/>
      <c r="AV26" s="1086"/>
      <c r="AW26" s="1086"/>
      <c r="AX26" s="1086"/>
      <c r="AY26" s="1086"/>
      <c r="AZ26" s="1086"/>
      <c r="BA26" s="1087"/>
    </row>
    <row r="27" spans="3:53" ht="12.75" customHeight="1">
      <c r="C27" s="909"/>
      <c r="D27" s="1085"/>
      <c r="E27" s="1086"/>
      <c r="F27" s="1086"/>
      <c r="G27" s="1086"/>
      <c r="H27" s="1086"/>
      <c r="I27" s="1086"/>
      <c r="J27" s="1086"/>
      <c r="K27" s="1086"/>
      <c r="L27" s="1086"/>
      <c r="M27" s="1086"/>
      <c r="N27" s="1086"/>
      <c r="O27" s="1086"/>
      <c r="P27" s="1086"/>
      <c r="Q27" s="1086"/>
      <c r="R27" s="1086"/>
      <c r="S27" s="1086"/>
      <c r="T27" s="1086"/>
      <c r="U27" s="1086"/>
      <c r="V27" s="1086"/>
      <c r="W27" s="1086"/>
      <c r="X27" s="1086"/>
      <c r="Y27" s="1086"/>
      <c r="Z27" s="1086"/>
      <c r="AA27" s="1086"/>
      <c r="AB27" s="1086"/>
      <c r="AC27" s="1086"/>
      <c r="AD27" s="1086"/>
      <c r="AE27" s="1086"/>
      <c r="AF27" s="1086"/>
      <c r="AG27" s="1086"/>
      <c r="AH27" s="1086"/>
      <c r="AI27" s="1086"/>
      <c r="AJ27" s="1086"/>
      <c r="AK27" s="1086"/>
      <c r="AL27" s="1086"/>
      <c r="AM27" s="1086"/>
      <c r="AN27" s="1086"/>
      <c r="AO27" s="1086"/>
      <c r="AP27" s="1086"/>
      <c r="AQ27" s="1086"/>
      <c r="AR27" s="1086"/>
      <c r="AS27" s="1086"/>
      <c r="AT27" s="1086"/>
      <c r="AU27" s="1086"/>
      <c r="AV27" s="1086"/>
      <c r="AW27" s="1086"/>
      <c r="AX27" s="1086"/>
      <c r="AY27" s="1086"/>
      <c r="AZ27" s="1086"/>
      <c r="BA27" s="1087"/>
    </row>
    <row r="28" spans="3:53" ht="12.75" customHeight="1">
      <c r="C28" s="909"/>
      <c r="D28" s="1088"/>
      <c r="E28" s="1089"/>
      <c r="F28" s="1089"/>
      <c r="G28" s="1089"/>
      <c r="H28" s="1089"/>
      <c r="I28" s="1089"/>
      <c r="J28" s="1089"/>
      <c r="K28" s="1089"/>
      <c r="L28" s="1089"/>
      <c r="M28" s="1089"/>
      <c r="N28" s="1089"/>
      <c r="O28" s="1089"/>
      <c r="P28" s="1089"/>
      <c r="Q28" s="1089"/>
      <c r="R28" s="1089"/>
      <c r="S28" s="1089"/>
      <c r="T28" s="1089"/>
      <c r="U28" s="1089"/>
      <c r="V28" s="1089"/>
      <c r="W28" s="1089"/>
      <c r="X28" s="1089"/>
      <c r="Y28" s="1089"/>
      <c r="Z28" s="1089"/>
      <c r="AA28" s="1089"/>
      <c r="AB28" s="1089"/>
      <c r="AC28" s="1089"/>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1089"/>
      <c r="AY28" s="1089"/>
      <c r="AZ28" s="1089"/>
      <c r="BA28" s="1090"/>
    </row>
    <row r="29" spans="3:53" ht="12.75" customHeight="1">
      <c r="C29" s="910"/>
      <c r="D29" s="1091"/>
      <c r="E29" s="1092"/>
      <c r="F29" s="1092"/>
      <c r="G29" s="1092"/>
      <c r="H29" s="1092"/>
      <c r="I29" s="1092"/>
      <c r="J29" s="1092"/>
      <c r="K29" s="1092"/>
      <c r="L29" s="1092"/>
      <c r="M29" s="1092"/>
      <c r="N29" s="1092"/>
      <c r="O29" s="1092"/>
      <c r="P29" s="1092"/>
      <c r="Q29" s="1092"/>
      <c r="R29" s="1092"/>
      <c r="S29" s="1092"/>
      <c r="T29" s="1092"/>
      <c r="U29" s="1092"/>
      <c r="V29" s="1092"/>
      <c r="W29" s="1092"/>
      <c r="X29" s="1092"/>
      <c r="Y29" s="1092"/>
      <c r="Z29" s="1092"/>
      <c r="AA29" s="1092"/>
      <c r="AB29" s="1092"/>
      <c r="AC29" s="1092"/>
      <c r="AD29" s="1092"/>
      <c r="AE29" s="1092"/>
      <c r="AF29" s="1092"/>
      <c r="AG29" s="1092"/>
      <c r="AH29" s="1092"/>
      <c r="AI29" s="1092"/>
      <c r="AJ29" s="1092"/>
      <c r="AK29" s="1092"/>
      <c r="AL29" s="1092"/>
      <c r="AM29" s="1092"/>
      <c r="AN29" s="1092"/>
      <c r="AO29" s="1092"/>
      <c r="AP29" s="1092"/>
      <c r="AQ29" s="1092"/>
      <c r="AR29" s="1092"/>
      <c r="AS29" s="1092"/>
      <c r="AT29" s="1092"/>
      <c r="AU29" s="1092"/>
      <c r="AV29" s="1092"/>
      <c r="AW29" s="1092"/>
      <c r="AX29" s="1092"/>
      <c r="AY29" s="1092"/>
      <c r="AZ29" s="1092"/>
      <c r="BA29" s="1093"/>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11" dxfId="2" operator="equal" stopIfTrue="1">
      <formula>"&gt; 25%"</formula>
    </cfRule>
  </conditionalFormatting>
  <conditionalFormatting sqref="BH9:BH10">
    <cfRule type="cellIs" priority="13" dxfId="2" operator="equal" stopIfTrue="1">
      <formula>"&gt; 100%"</formula>
    </cfRule>
  </conditionalFormatting>
  <conditionalFormatting sqref="BH10 BJ10 BL10 BN10 BP10 BR10 BT10 BV10 BX10 BZ10 CB10 CD10 CF10 CH10 CJ10">
    <cfRule type="cellIs" priority="8"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C1">
      <selection activeCell="R19" sqref="R19"/>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t="s">
        <v>326</v>
      </c>
      <c r="E3" s="87"/>
      <c r="F3" s="69"/>
      <c r="G3" s="104"/>
      <c r="H3" s="66" t="s">
        <v>113</v>
      </c>
      <c r="I3" s="87"/>
      <c r="J3" s="87" t="s">
        <v>337</v>
      </c>
      <c r="K3" s="69"/>
      <c r="L3" s="243"/>
      <c r="M3" s="69"/>
      <c r="N3" s="68"/>
      <c r="O3" s="69"/>
    </row>
    <row r="4" spans="1:15" s="11" customFormat="1" ht="10.5" customHeight="1">
      <c r="A4" s="67"/>
      <c r="B4" s="67"/>
      <c r="C4" s="1007"/>
      <c r="D4" s="1007"/>
      <c r="E4" s="1007"/>
      <c r="F4" s="1007"/>
      <c r="G4" s="1007"/>
      <c r="H4" s="1007"/>
      <c r="I4" s="1007"/>
      <c r="J4" s="1007"/>
      <c r="K4" s="1007"/>
      <c r="L4" s="1007"/>
      <c r="M4" s="1007"/>
      <c r="N4" s="1007"/>
      <c r="O4" s="1007"/>
    </row>
    <row r="5" spans="3:16" ht="12.75">
      <c r="C5" s="105"/>
      <c r="D5" s="560"/>
      <c r="E5" s="106"/>
      <c r="F5" s="106"/>
      <c r="G5" s="65"/>
      <c r="H5" s="65"/>
      <c r="I5" s="65"/>
      <c r="J5" s="63"/>
      <c r="K5" s="63"/>
      <c r="L5" s="63"/>
      <c r="M5" s="65"/>
      <c r="N5" s="65"/>
      <c r="O5" s="65"/>
      <c r="P5" s="107"/>
    </row>
    <row r="6" spans="3:16" ht="18.75" customHeight="1">
      <c r="C6" s="1094" t="s">
        <v>266</v>
      </c>
      <c r="D6" s="1094"/>
      <c r="E6" s="1094"/>
      <c r="F6" s="1094"/>
      <c r="G6" s="1094"/>
      <c r="H6" s="1094"/>
      <c r="I6" s="1094"/>
      <c r="J6" s="1094"/>
      <c r="K6" s="1094"/>
      <c r="L6" s="1094"/>
      <c r="M6" s="1094"/>
      <c r="N6" s="1094"/>
      <c r="O6" s="1094"/>
      <c r="P6" s="107"/>
    </row>
    <row r="7" spans="3:16" ht="12.75">
      <c r="C7" s="63"/>
      <c r="D7" s="76"/>
      <c r="E7" s="76"/>
      <c r="F7" s="76"/>
      <c r="G7" s="76"/>
      <c r="H7" s="76"/>
      <c r="I7" s="76"/>
      <c r="J7" s="76"/>
      <c r="K7" s="76"/>
      <c r="L7" s="76"/>
      <c r="M7" s="76"/>
      <c r="N7" s="76"/>
      <c r="O7" s="76"/>
      <c r="P7" s="2"/>
    </row>
    <row r="8" spans="3:26" ht="16.5" customHeight="1">
      <c r="C8" s="1095" t="s">
        <v>300</v>
      </c>
      <c r="D8" s="1095"/>
      <c r="E8" s="1095"/>
      <c r="F8" s="1095"/>
      <c r="G8" s="1095"/>
      <c r="H8" s="1095"/>
      <c r="I8" s="1095"/>
      <c r="J8" s="1095"/>
      <c r="K8" s="1095"/>
      <c r="L8" s="1095"/>
      <c r="M8" s="1095"/>
      <c r="N8" s="1095"/>
      <c r="O8" s="1095"/>
      <c r="P8" s="108"/>
      <c r="Q8" s="88"/>
      <c r="R8" s="88"/>
      <c r="S8" s="88"/>
      <c r="T8" s="88"/>
      <c r="U8" s="88"/>
      <c r="V8" s="88"/>
      <c r="W8" s="88"/>
      <c r="X8" s="88"/>
      <c r="Y8" s="88"/>
      <c r="Z8" s="2"/>
    </row>
    <row r="9" spans="3:15" ht="16.5" customHeight="1">
      <c r="C9" s="1096"/>
      <c r="D9" s="1096"/>
      <c r="E9" s="1096"/>
      <c r="F9" s="1096"/>
      <c r="G9" s="1096"/>
      <c r="H9" s="1096"/>
      <c r="I9" s="1096"/>
      <c r="J9" s="1096"/>
      <c r="K9" s="1096"/>
      <c r="L9" s="1096"/>
      <c r="M9" s="1096"/>
      <c r="N9" s="1096"/>
      <c r="O9" s="1096"/>
    </row>
    <row r="10" spans="3:15" ht="16.5" customHeight="1">
      <c r="C10" s="1100" t="s">
        <v>39</v>
      </c>
      <c r="D10" s="1100"/>
      <c r="E10" s="1100"/>
      <c r="F10" s="1100"/>
      <c r="G10" s="1100"/>
      <c r="H10" s="1100"/>
      <c r="I10" s="1100"/>
      <c r="J10" s="1100"/>
      <c r="K10" s="1100"/>
      <c r="L10" s="1100"/>
      <c r="M10" s="1100"/>
      <c r="N10" s="1100"/>
      <c r="O10" s="1100"/>
    </row>
    <row r="11" spans="3:15" ht="16.5" customHeight="1">
      <c r="C11" s="1101"/>
      <c r="D11" s="1101"/>
      <c r="E11" s="1101"/>
      <c r="F11" s="1101"/>
      <c r="G11" s="1101"/>
      <c r="H11" s="1101"/>
      <c r="I11" s="1101"/>
      <c r="J11" s="1101"/>
      <c r="K11" s="1101"/>
      <c r="L11" s="1101"/>
      <c r="M11" s="1101"/>
      <c r="N11" s="1101"/>
      <c r="O11" s="1101"/>
    </row>
    <row r="12" spans="3:15" ht="16.5" customHeight="1">
      <c r="C12" s="1100" t="s">
        <v>40</v>
      </c>
      <c r="D12" s="1100"/>
      <c r="E12" s="1100"/>
      <c r="F12" s="1100"/>
      <c r="G12" s="1100"/>
      <c r="H12" s="1100"/>
      <c r="I12" s="1100"/>
      <c r="J12" s="1100"/>
      <c r="K12" s="1100"/>
      <c r="L12" s="1100"/>
      <c r="M12" s="1100"/>
      <c r="N12" s="1100"/>
      <c r="O12" s="1100"/>
    </row>
    <row r="13" spans="3:15" ht="16.5" customHeight="1">
      <c r="C13" s="1101"/>
      <c r="D13" s="1101"/>
      <c r="E13" s="1101"/>
      <c r="F13" s="1101"/>
      <c r="G13" s="1101"/>
      <c r="H13" s="1101"/>
      <c r="I13" s="1101"/>
      <c r="J13" s="1101"/>
      <c r="K13" s="1101"/>
      <c r="L13" s="1101"/>
      <c r="M13" s="1101"/>
      <c r="N13" s="1101"/>
      <c r="O13" s="1101"/>
    </row>
    <row r="14" spans="3:15" ht="16.5" customHeight="1">
      <c r="C14" s="1100" t="s">
        <v>41</v>
      </c>
      <c r="D14" s="1100"/>
      <c r="E14" s="1100"/>
      <c r="F14" s="1100"/>
      <c r="G14" s="1100"/>
      <c r="H14" s="1100"/>
      <c r="I14" s="1100"/>
      <c r="J14" s="1100"/>
      <c r="K14" s="1100"/>
      <c r="L14" s="1100"/>
      <c r="M14" s="1100"/>
      <c r="N14" s="1100"/>
      <c r="O14" s="1100"/>
    </row>
    <row r="15" spans="3:15" ht="16.5" customHeight="1">
      <c r="C15" s="1101"/>
      <c r="D15" s="1101"/>
      <c r="E15" s="1101"/>
      <c r="F15" s="1101"/>
      <c r="G15" s="1101"/>
      <c r="H15" s="1101"/>
      <c r="I15" s="1101"/>
      <c r="J15" s="1101"/>
      <c r="K15" s="1101"/>
      <c r="L15" s="1101"/>
      <c r="M15" s="1101"/>
      <c r="N15" s="1101"/>
      <c r="O15" s="1101"/>
    </row>
    <row r="16" spans="3:15" ht="15.75" customHeight="1">
      <c r="C16" s="1106" t="s">
        <v>301</v>
      </c>
      <c r="D16" s="1106"/>
      <c r="E16" s="1106"/>
      <c r="F16" s="1106"/>
      <c r="G16" s="1106"/>
      <c r="H16" s="1106"/>
      <c r="I16" s="1106"/>
      <c r="J16" s="1106"/>
      <c r="K16" s="1106"/>
      <c r="L16" s="1106"/>
      <c r="M16" s="1106"/>
      <c r="N16" s="1106"/>
      <c r="O16" s="1106"/>
    </row>
    <row r="17" spans="3:15" ht="16.5" customHeight="1">
      <c r="C17" s="1101"/>
      <c r="D17" s="1101"/>
      <c r="E17" s="1101"/>
      <c r="F17" s="1101"/>
      <c r="G17" s="1101"/>
      <c r="H17" s="1101"/>
      <c r="I17" s="1101"/>
      <c r="J17" s="1101"/>
      <c r="K17" s="1101"/>
      <c r="L17" s="1101"/>
      <c r="M17" s="1101"/>
      <c r="N17" s="1101"/>
      <c r="O17" s="1101"/>
    </row>
    <row r="18" spans="3:15" ht="16.5" customHeight="1">
      <c r="C18" s="1097" t="s">
        <v>42</v>
      </c>
      <c r="D18" s="1098"/>
      <c r="E18" s="1098"/>
      <c r="F18" s="1098"/>
      <c r="G18" s="1098"/>
      <c r="H18" s="1098"/>
      <c r="I18" s="1098"/>
      <c r="J18" s="1098"/>
      <c r="K18" s="1098"/>
      <c r="L18" s="1098"/>
      <c r="M18" s="1098"/>
      <c r="N18" s="1098"/>
      <c r="O18" s="1099"/>
    </row>
    <row r="19" spans="3:15" ht="16.5" customHeight="1">
      <c r="C19" s="1101"/>
      <c r="D19" s="1101"/>
      <c r="E19" s="1101"/>
      <c r="F19" s="1101"/>
      <c r="G19" s="1101"/>
      <c r="H19" s="1101"/>
      <c r="I19" s="1101"/>
      <c r="J19" s="1101"/>
      <c r="K19" s="1101"/>
      <c r="L19" s="1101"/>
      <c r="M19" s="1101"/>
      <c r="N19" s="1101"/>
      <c r="O19" s="1101"/>
    </row>
    <row r="20" spans="3:15" ht="16.5" customHeight="1">
      <c r="C20" s="1101"/>
      <c r="D20" s="1101"/>
      <c r="E20" s="1101"/>
      <c r="F20" s="1101"/>
      <c r="G20" s="1101"/>
      <c r="H20" s="1101"/>
      <c r="I20" s="1101"/>
      <c r="J20" s="1101"/>
      <c r="K20" s="1101"/>
      <c r="L20" s="1101"/>
      <c r="M20" s="1101"/>
      <c r="N20" s="1101"/>
      <c r="O20" s="1101"/>
    </row>
    <row r="21" spans="3:15" ht="16.5" customHeight="1">
      <c r="C21" s="1101"/>
      <c r="D21" s="1101"/>
      <c r="E21" s="1101"/>
      <c r="F21" s="1101"/>
      <c r="G21" s="1101"/>
      <c r="H21" s="1101"/>
      <c r="I21" s="1101"/>
      <c r="J21" s="1101"/>
      <c r="K21" s="1101"/>
      <c r="L21" s="1101"/>
      <c r="M21" s="1101"/>
      <c r="N21" s="1101"/>
      <c r="O21" s="1101"/>
    </row>
    <row r="22" spans="3:15" ht="16.5" customHeight="1">
      <c r="C22" s="1101"/>
      <c r="D22" s="1101"/>
      <c r="E22" s="1101"/>
      <c r="F22" s="1101"/>
      <c r="G22" s="1101"/>
      <c r="H22" s="1101"/>
      <c r="I22" s="1101"/>
      <c r="J22" s="1101"/>
      <c r="K22" s="1101"/>
      <c r="L22" s="1101"/>
      <c r="M22" s="1101"/>
      <c r="N22" s="1101"/>
      <c r="O22" s="1101"/>
    </row>
    <row r="23" spans="3:15" ht="16.5" customHeight="1">
      <c r="C23" s="1101"/>
      <c r="D23" s="1101"/>
      <c r="E23" s="1101"/>
      <c r="F23" s="1101"/>
      <c r="G23" s="1101"/>
      <c r="H23" s="1101"/>
      <c r="I23" s="1101"/>
      <c r="J23" s="1101"/>
      <c r="K23" s="1101"/>
      <c r="L23" s="1101"/>
      <c r="M23" s="1101"/>
      <c r="N23" s="1101"/>
      <c r="O23" s="1101"/>
    </row>
    <row r="24" spans="3:15" ht="16.5" customHeight="1">
      <c r="C24" s="1103" t="s">
        <v>242</v>
      </c>
      <c r="D24" s="1104"/>
      <c r="E24" s="1104"/>
      <c r="F24" s="1104"/>
      <c r="G24" s="1104"/>
      <c r="H24" s="1104"/>
      <c r="I24" s="1104"/>
      <c r="J24" s="1104"/>
      <c r="K24" s="1104"/>
      <c r="L24" s="1104"/>
      <c r="M24" s="1104"/>
      <c r="N24" s="1104"/>
      <c r="O24" s="1105"/>
    </row>
    <row r="25" spans="3:15" ht="16.5" customHeight="1">
      <c r="C25" s="1101"/>
      <c r="D25" s="1101"/>
      <c r="E25" s="1101"/>
      <c r="F25" s="1101"/>
      <c r="G25" s="1101"/>
      <c r="H25" s="1101"/>
      <c r="I25" s="1101"/>
      <c r="J25" s="1101"/>
      <c r="K25" s="1101"/>
      <c r="L25" s="1101"/>
      <c r="M25" s="1101"/>
      <c r="N25" s="1101"/>
      <c r="O25" s="1101"/>
    </row>
    <row r="26" spans="3:15" ht="30" customHeight="1">
      <c r="C26" s="990" t="s">
        <v>340</v>
      </c>
      <c r="D26" s="1101"/>
      <c r="E26" s="1101"/>
      <c r="F26" s="1101"/>
      <c r="G26" s="1101"/>
      <c r="H26" s="1101"/>
      <c r="I26" s="1101"/>
      <c r="J26" s="1101"/>
      <c r="K26" s="1101"/>
      <c r="L26" s="1101"/>
      <c r="M26" s="1101"/>
      <c r="N26" s="1101"/>
      <c r="O26" s="1101"/>
    </row>
    <row r="27" spans="3:15" ht="12.75">
      <c r="C27" s="1101"/>
      <c r="D27" s="1101"/>
      <c r="E27" s="1101"/>
      <c r="F27" s="1101"/>
      <c r="G27" s="1101"/>
      <c r="H27" s="1101"/>
      <c r="I27" s="1101"/>
      <c r="J27" s="1101"/>
      <c r="K27" s="1101"/>
      <c r="L27" s="1101"/>
      <c r="M27" s="1101"/>
      <c r="N27" s="1101"/>
      <c r="O27" s="1101"/>
    </row>
    <row r="28" spans="3:15" ht="12.75">
      <c r="C28" s="1102"/>
      <c r="D28" s="1102"/>
      <c r="E28" s="1102"/>
      <c r="F28" s="1102"/>
      <c r="G28" s="1102"/>
      <c r="H28" s="1102"/>
      <c r="I28" s="1102"/>
      <c r="J28" s="1102"/>
      <c r="K28" s="1102"/>
      <c r="L28" s="1102"/>
      <c r="M28" s="1102"/>
      <c r="N28" s="1102"/>
      <c r="O28" s="1102"/>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66" t="s">
        <v>74</v>
      </c>
      <c r="C1" s="966"/>
      <c r="D1" s="16"/>
      <c r="E1" s="16"/>
      <c r="F1" s="16"/>
      <c r="G1" s="16"/>
      <c r="H1" s="16"/>
      <c r="I1" s="16"/>
      <c r="J1" s="16"/>
      <c r="K1" s="16"/>
    </row>
    <row r="2" spans="2:11" ht="15.75" customHeight="1">
      <c r="B2" s="24"/>
      <c r="C2" s="23"/>
      <c r="D2" s="24"/>
      <c r="E2" s="23"/>
      <c r="F2" s="24"/>
      <c r="G2" s="23"/>
      <c r="H2" s="24"/>
      <c r="I2" s="23"/>
      <c r="J2" s="24"/>
      <c r="K2" s="23"/>
    </row>
    <row r="3" spans="2:11" ht="18">
      <c r="B3" s="967" t="s">
        <v>88</v>
      </c>
      <c r="C3" s="967"/>
      <c r="D3" s="967"/>
      <c r="E3" s="967"/>
      <c r="F3" s="967"/>
      <c r="G3" s="967"/>
      <c r="H3" s="967"/>
      <c r="I3" s="967"/>
      <c r="J3" s="967"/>
      <c r="K3" s="967"/>
    </row>
    <row r="4" ht="15">
      <c r="C4" s="18"/>
    </row>
    <row r="5" spans="2:13" ht="15.75">
      <c r="B5" s="968" t="s">
        <v>89</v>
      </c>
      <c r="C5" s="968"/>
      <c r="D5" s="968"/>
      <c r="E5" s="968"/>
      <c r="F5" s="968"/>
      <c r="G5" s="968"/>
      <c r="H5" s="968"/>
      <c r="I5" s="968"/>
      <c r="J5" s="968"/>
      <c r="K5" s="968"/>
      <c r="M5" s="72"/>
    </row>
    <row r="6" spans="2:13" ht="9.75" customHeight="1">
      <c r="B6" s="19"/>
      <c r="C6" s="20"/>
      <c r="D6" s="7"/>
      <c r="F6" s="7"/>
      <c r="G6" s="21"/>
      <c r="H6" s="21"/>
      <c r="I6" s="21"/>
      <c r="J6" s="21"/>
      <c r="M6" s="72"/>
    </row>
    <row r="7" spans="2:11" ht="39" customHeight="1">
      <c r="B7" s="969" t="s">
        <v>316</v>
      </c>
      <c r="C7" s="970"/>
      <c r="D7" s="970"/>
      <c r="E7" s="970"/>
      <c r="F7" s="970"/>
      <c r="G7" s="970"/>
      <c r="H7" s="970"/>
      <c r="I7" s="970"/>
      <c r="J7" s="970"/>
      <c r="K7" s="970"/>
    </row>
    <row r="8" spans="2:10" ht="6" customHeight="1">
      <c r="B8" s="19"/>
      <c r="C8" s="20"/>
      <c r="D8" s="7"/>
      <c r="F8" s="7"/>
      <c r="G8" s="21"/>
      <c r="H8" s="21"/>
      <c r="I8" s="21"/>
      <c r="J8" s="21"/>
    </row>
    <row r="9" spans="2:11" ht="38.25" customHeight="1">
      <c r="B9" s="953" t="s">
        <v>6</v>
      </c>
      <c r="C9" s="953"/>
      <c r="D9" s="953"/>
      <c r="E9" s="953"/>
      <c r="F9" s="953"/>
      <c r="G9" s="953"/>
      <c r="H9" s="953"/>
      <c r="I9" s="953"/>
      <c r="J9" s="953"/>
      <c r="K9" s="953"/>
    </row>
    <row r="10" spans="2:11" ht="6" customHeight="1">
      <c r="B10" s="515"/>
      <c r="C10" s="515"/>
      <c r="D10" s="515"/>
      <c r="E10" s="515"/>
      <c r="F10" s="515"/>
      <c r="G10" s="515"/>
      <c r="H10" s="515"/>
      <c r="I10" s="515"/>
      <c r="J10" s="515"/>
      <c r="K10" s="515"/>
    </row>
    <row r="11" spans="2:11" ht="26.25" customHeight="1">
      <c r="B11" s="970" t="s">
        <v>317</v>
      </c>
      <c r="C11" s="953"/>
      <c r="D11" s="953"/>
      <c r="E11" s="953"/>
      <c r="F11" s="953"/>
      <c r="G11" s="953"/>
      <c r="H11" s="953"/>
      <c r="I11" s="953"/>
      <c r="J11" s="953"/>
      <c r="K11" s="953"/>
    </row>
    <row r="12" spans="2:11" ht="6" customHeight="1">
      <c r="B12" s="515"/>
      <c r="C12" s="515"/>
      <c r="D12" s="515"/>
      <c r="E12" s="515"/>
      <c r="F12" s="515"/>
      <c r="G12" s="515"/>
      <c r="H12" s="515"/>
      <c r="I12" s="515"/>
      <c r="J12" s="515"/>
      <c r="K12" s="515"/>
    </row>
    <row r="13" spans="2:11" ht="15" customHeight="1">
      <c r="B13" s="953" t="s">
        <v>92</v>
      </c>
      <c r="C13" s="953"/>
      <c r="D13" s="953"/>
      <c r="E13" s="953"/>
      <c r="F13" s="953"/>
      <c r="G13" s="953"/>
      <c r="H13" s="953"/>
      <c r="I13" s="953"/>
      <c r="J13" s="953"/>
      <c r="K13" s="953"/>
    </row>
    <row r="14" spans="2:11" ht="6" customHeight="1">
      <c r="B14" s="515"/>
      <c r="C14" s="515"/>
      <c r="D14" s="515"/>
      <c r="E14" s="515"/>
      <c r="F14" s="515"/>
      <c r="G14" s="515"/>
      <c r="H14" s="515"/>
      <c r="I14" s="515"/>
      <c r="J14" s="515"/>
      <c r="K14" s="515"/>
    </row>
    <row r="15" spans="2:11" ht="26.25" customHeight="1">
      <c r="B15" s="964" t="s">
        <v>302</v>
      </c>
      <c r="C15" s="965"/>
      <c r="D15" s="965"/>
      <c r="E15" s="965"/>
      <c r="F15" s="965"/>
      <c r="G15" s="965"/>
      <c r="H15" s="965"/>
      <c r="I15" s="965"/>
      <c r="J15" s="965"/>
      <c r="K15" s="965"/>
    </row>
    <row r="16" spans="2:11" ht="6.75" customHeight="1">
      <c r="B16" s="521"/>
      <c r="C16" s="522"/>
      <c r="D16" s="86"/>
      <c r="E16" s="518"/>
      <c r="F16" s="86"/>
      <c r="G16" s="519"/>
      <c r="H16" s="519"/>
      <c r="I16" s="519"/>
      <c r="J16" s="519"/>
      <c r="K16" s="518"/>
    </row>
    <row r="17" spans="2:11" ht="27" customHeight="1">
      <c r="B17" s="953" t="s">
        <v>90</v>
      </c>
      <c r="C17" s="953"/>
      <c r="D17" s="953"/>
      <c r="E17" s="953"/>
      <c r="F17" s="953"/>
      <c r="G17" s="953"/>
      <c r="H17" s="953"/>
      <c r="I17" s="953"/>
      <c r="J17" s="953"/>
      <c r="K17" s="953"/>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53" t="s">
        <v>91</v>
      </c>
      <c r="C22" s="953"/>
      <c r="D22" s="953"/>
      <c r="E22" s="953"/>
      <c r="F22" s="953"/>
      <c r="G22" s="953"/>
      <c r="H22" s="953"/>
      <c r="I22" s="953"/>
      <c r="J22" s="953"/>
      <c r="K22" s="953"/>
    </row>
    <row r="23" spans="2:11" ht="12.75" customHeight="1" hidden="1">
      <c r="B23" s="953"/>
      <c r="C23" s="953"/>
      <c r="D23" s="953"/>
      <c r="E23" s="953"/>
      <c r="F23" s="953"/>
      <c r="G23" s="953"/>
      <c r="H23" s="953"/>
      <c r="I23" s="953"/>
      <c r="J23" s="953"/>
      <c r="K23" s="953"/>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9"/>
      <c r="C29" s="959"/>
      <c r="D29" s="959"/>
      <c r="E29" s="960"/>
      <c r="F29" s="960"/>
      <c r="G29" s="960"/>
      <c r="H29" s="960"/>
      <c r="I29" s="524"/>
      <c r="J29" s="524"/>
      <c r="K29" s="524"/>
      <c r="M29" s="396"/>
    </row>
    <row r="30" s="1" customFormat="1" ht="24.75" customHeight="1" hidden="1">
      <c r="M30" s="396"/>
    </row>
    <row r="31" spans="2:11" ht="27" customHeight="1" hidden="1">
      <c r="B31" s="949"/>
      <c r="C31" s="949"/>
      <c r="D31" s="949"/>
      <c r="E31" s="949"/>
      <c r="F31" s="949"/>
      <c r="G31" s="949"/>
      <c r="H31" s="949"/>
      <c r="I31" s="949"/>
      <c r="J31" s="949"/>
      <c r="K31" s="949"/>
    </row>
    <row r="32" spans="2:11" ht="12.75" customHeight="1" hidden="1">
      <c r="B32" s="963"/>
      <c r="C32" s="963"/>
      <c r="D32" s="963"/>
      <c r="E32" s="963"/>
      <c r="F32" s="963"/>
      <c r="G32" s="963"/>
      <c r="H32" s="963"/>
      <c r="I32" s="963"/>
      <c r="J32" s="963"/>
      <c r="K32" s="963"/>
    </row>
    <row r="33" spans="2:11" ht="28.5" customHeight="1">
      <c r="B33" s="963" t="s">
        <v>237</v>
      </c>
      <c r="C33" s="963"/>
      <c r="D33" s="963"/>
      <c r="E33" s="963"/>
      <c r="F33" s="963"/>
      <c r="G33" s="963"/>
      <c r="H33" s="963"/>
      <c r="I33" s="963"/>
      <c r="J33" s="963"/>
      <c r="K33" s="963"/>
    </row>
    <row r="34" spans="2:11" ht="13.5" customHeight="1">
      <c r="B34" s="25"/>
      <c r="C34" s="26"/>
      <c r="D34" s="26"/>
      <c r="E34" s="26"/>
      <c r="F34" s="26"/>
      <c r="G34" s="26"/>
      <c r="H34" s="26"/>
      <c r="I34" s="26"/>
      <c r="J34" s="26"/>
      <c r="K34" s="26"/>
    </row>
    <row r="35" spans="2:11" ht="15" customHeight="1">
      <c r="B35" s="961" t="s">
        <v>311</v>
      </c>
      <c r="C35" s="961"/>
      <c r="D35" s="961"/>
      <c r="E35" s="961"/>
      <c r="F35" s="961"/>
      <c r="G35" s="961"/>
      <c r="H35" s="961"/>
      <c r="I35" s="961"/>
      <c r="J35" s="961"/>
      <c r="K35" s="961"/>
    </row>
    <row r="36" spans="2:11" ht="15" customHeight="1">
      <c r="B36" s="971" t="s">
        <v>315</v>
      </c>
      <c r="C36" s="963"/>
      <c r="D36" s="963"/>
      <c r="E36" s="963"/>
      <c r="F36" s="963"/>
      <c r="G36" s="963"/>
      <c r="H36" s="963"/>
      <c r="I36" s="963"/>
      <c r="J36" s="963"/>
      <c r="K36" s="963"/>
    </row>
    <row r="37" spans="2:11" ht="12" customHeight="1">
      <c r="B37" s="654"/>
      <c r="C37" s="525"/>
      <c r="D37" s="525"/>
      <c r="E37" s="525"/>
      <c r="F37" s="525"/>
      <c r="G37" s="525"/>
      <c r="H37" s="525"/>
      <c r="I37" s="525"/>
      <c r="J37" s="525"/>
      <c r="K37" s="525"/>
    </row>
    <row r="38" spans="2:11" ht="17.25" customHeight="1">
      <c r="B38" s="968" t="s">
        <v>93</v>
      </c>
      <c r="C38" s="968"/>
      <c r="D38" s="968"/>
      <c r="E38" s="968"/>
      <c r="F38" s="968"/>
      <c r="G38" s="968"/>
      <c r="H38" s="968"/>
      <c r="I38" s="968"/>
      <c r="J38" s="968"/>
      <c r="K38" s="968"/>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53" t="s">
        <v>230</v>
      </c>
      <c r="D41" s="953"/>
      <c r="E41" s="953"/>
      <c r="F41" s="953"/>
      <c r="G41" s="953"/>
      <c r="H41" s="953"/>
      <c r="I41" s="953"/>
      <c r="J41" s="953"/>
      <c r="K41" s="953"/>
    </row>
    <row r="42" spans="2:11" ht="26.25" customHeight="1">
      <c r="B42" s="237" t="s">
        <v>94</v>
      </c>
      <c r="C42" s="973" t="s">
        <v>318</v>
      </c>
      <c r="D42" s="974"/>
      <c r="E42" s="974"/>
      <c r="F42" s="974"/>
      <c r="G42" s="974"/>
      <c r="H42" s="974"/>
      <c r="I42" s="974"/>
      <c r="J42" s="974"/>
      <c r="K42" s="974"/>
    </row>
    <row r="43" spans="2:13" s="17" customFormat="1" ht="53.25" customHeight="1">
      <c r="B43" s="237" t="s">
        <v>94</v>
      </c>
      <c r="C43" s="974" t="s">
        <v>239</v>
      </c>
      <c r="D43" s="974"/>
      <c r="E43" s="974"/>
      <c r="F43" s="974"/>
      <c r="G43" s="974"/>
      <c r="H43" s="974"/>
      <c r="I43" s="974"/>
      <c r="J43" s="974"/>
      <c r="K43" s="974"/>
      <c r="M43" s="395"/>
    </row>
    <row r="44" spans="2:11" ht="39" customHeight="1">
      <c r="B44" s="236" t="s">
        <v>94</v>
      </c>
      <c r="C44" s="975" t="s">
        <v>313</v>
      </c>
      <c r="D44" s="949"/>
      <c r="E44" s="949"/>
      <c r="F44" s="949"/>
      <c r="G44" s="949"/>
      <c r="H44" s="949"/>
      <c r="I44" s="949"/>
      <c r="J44" s="949"/>
      <c r="K44" s="949"/>
    </row>
    <row r="45" spans="2:11" ht="27.75" customHeight="1">
      <c r="B45" s="236" t="s">
        <v>94</v>
      </c>
      <c r="C45" s="958" t="s">
        <v>231</v>
      </c>
      <c r="D45" s="958"/>
      <c r="E45" s="958"/>
      <c r="F45" s="958"/>
      <c r="G45" s="958"/>
      <c r="H45" s="958"/>
      <c r="I45" s="958"/>
      <c r="J45" s="958"/>
      <c r="K45" s="958"/>
    </row>
    <row r="46" spans="2:11" ht="15" customHeight="1">
      <c r="B46" s="236" t="s">
        <v>94</v>
      </c>
      <c r="C46" s="955" t="s">
        <v>34</v>
      </c>
      <c r="D46" s="955"/>
      <c r="E46" s="955"/>
      <c r="F46" s="955"/>
      <c r="G46" s="955"/>
      <c r="H46" s="955"/>
      <c r="I46" s="955"/>
      <c r="J46" s="955"/>
      <c r="K46" s="955"/>
    </row>
    <row r="47" spans="2:11" ht="15.75" customHeight="1">
      <c r="B47" s="236" t="s">
        <v>94</v>
      </c>
      <c r="C47" s="955" t="s">
        <v>232</v>
      </c>
      <c r="D47" s="955"/>
      <c r="E47" s="955"/>
      <c r="F47" s="955"/>
      <c r="G47" s="955"/>
      <c r="H47" s="955"/>
      <c r="I47" s="955"/>
      <c r="J47" s="955"/>
      <c r="K47" s="955"/>
    </row>
    <row r="48" spans="2:11" ht="26.25" customHeight="1">
      <c r="B48" s="236" t="s">
        <v>94</v>
      </c>
      <c r="C48" s="955" t="s">
        <v>191</v>
      </c>
      <c r="D48" s="955"/>
      <c r="E48" s="955"/>
      <c r="F48" s="955"/>
      <c r="G48" s="955"/>
      <c r="H48" s="955"/>
      <c r="I48" s="955"/>
      <c r="J48" s="955"/>
      <c r="K48" s="955"/>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56" t="s">
        <v>265</v>
      </c>
      <c r="D55" s="957"/>
      <c r="E55" s="957"/>
      <c r="F55" s="957"/>
      <c r="G55" s="957"/>
      <c r="H55" s="957"/>
      <c r="I55" s="957"/>
      <c r="J55" s="957"/>
      <c r="K55" s="957"/>
      <c r="M55" s="272"/>
    </row>
    <row r="56" spans="2:11" ht="14.25" customHeight="1">
      <c r="B56" s="236"/>
      <c r="C56" s="530"/>
      <c r="D56" s="530"/>
      <c r="E56" s="530"/>
      <c r="F56" s="530"/>
      <c r="G56" s="530"/>
      <c r="H56" s="530"/>
      <c r="I56" s="530"/>
      <c r="J56" s="530"/>
      <c r="K56" s="530"/>
    </row>
    <row r="57" spans="2:11" ht="14.25" customHeight="1">
      <c r="B57" s="968" t="s">
        <v>95</v>
      </c>
      <c r="C57" s="968"/>
      <c r="D57" s="968"/>
      <c r="E57" s="968"/>
      <c r="F57" s="968"/>
      <c r="G57" s="968"/>
      <c r="H57" s="968"/>
      <c r="I57" s="968"/>
      <c r="J57" s="968"/>
      <c r="K57" s="968"/>
    </row>
    <row r="58" spans="2:13" s="17" customFormat="1" ht="9.75" customHeight="1">
      <c r="B58" s="112"/>
      <c r="C58" s="112"/>
      <c r="D58" s="112"/>
      <c r="E58" s="112"/>
      <c r="F58" s="112"/>
      <c r="G58" s="112"/>
      <c r="H58" s="112"/>
      <c r="I58" s="112"/>
      <c r="J58" s="112"/>
      <c r="K58" s="112"/>
      <c r="M58" s="395"/>
    </row>
    <row r="59" spans="2:13" s="17" customFormat="1" ht="30.75" customHeight="1">
      <c r="B59" s="954" t="s">
        <v>245</v>
      </c>
      <c r="C59" s="954"/>
      <c r="D59" s="954"/>
      <c r="E59" s="954"/>
      <c r="F59" s="954"/>
      <c r="G59" s="954"/>
      <c r="H59" s="954"/>
      <c r="I59" s="954"/>
      <c r="J59" s="954"/>
      <c r="K59" s="954"/>
      <c r="M59" s="395"/>
    </row>
    <row r="60" spans="2:13" s="17" customFormat="1" ht="27.75" customHeight="1">
      <c r="B60" s="954" t="s">
        <v>248</v>
      </c>
      <c r="C60" s="954"/>
      <c r="D60" s="954"/>
      <c r="E60" s="954"/>
      <c r="F60" s="954"/>
      <c r="G60" s="954"/>
      <c r="H60" s="954"/>
      <c r="I60" s="954"/>
      <c r="J60" s="954"/>
      <c r="K60" s="954"/>
      <c r="M60" s="395"/>
    </row>
    <row r="61" spans="2:13" s="17" customFormat="1" ht="3" customHeight="1">
      <c r="B61" s="962"/>
      <c r="C61" s="962"/>
      <c r="D61" s="962"/>
      <c r="E61" s="962"/>
      <c r="F61" s="962"/>
      <c r="G61" s="962"/>
      <c r="H61" s="962"/>
      <c r="I61" s="962"/>
      <c r="J61" s="962"/>
      <c r="K61" s="962"/>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46" t="s">
        <v>246</v>
      </c>
      <c r="C64" s="946"/>
      <c r="D64" s="946"/>
      <c r="E64" s="946"/>
      <c r="F64" s="946"/>
      <c r="G64" s="946"/>
      <c r="H64" s="946"/>
      <c r="I64" s="946"/>
      <c r="J64" s="946"/>
      <c r="K64" s="946"/>
      <c r="M64" s="272"/>
    </row>
    <row r="65" spans="2:13" s="30" customFormat="1" ht="29.25" customHeight="1">
      <c r="B65" s="951" t="s">
        <v>314</v>
      </c>
      <c r="C65" s="951"/>
      <c r="D65" s="951"/>
      <c r="E65" s="951"/>
      <c r="F65" s="951"/>
      <c r="G65" s="951"/>
      <c r="H65" s="951"/>
      <c r="I65" s="951"/>
      <c r="J65" s="951"/>
      <c r="K65" s="951"/>
      <c r="M65" s="272"/>
    </row>
    <row r="66" spans="2:13" s="30" customFormat="1" ht="94.5" customHeight="1">
      <c r="B66" s="946" t="s">
        <v>261</v>
      </c>
      <c r="C66" s="946"/>
      <c r="D66" s="946"/>
      <c r="E66" s="946"/>
      <c r="F66" s="946"/>
      <c r="G66" s="946"/>
      <c r="H66" s="946"/>
      <c r="I66" s="946"/>
      <c r="J66" s="946"/>
      <c r="K66" s="946"/>
      <c r="M66" s="272"/>
    </row>
    <row r="67" spans="2:13" s="30" customFormat="1" ht="43.5" customHeight="1">
      <c r="B67" s="946" t="s">
        <v>247</v>
      </c>
      <c r="C67" s="946"/>
      <c r="D67" s="946"/>
      <c r="E67" s="946"/>
      <c r="F67" s="946"/>
      <c r="G67" s="946"/>
      <c r="H67" s="946"/>
      <c r="I67" s="946"/>
      <c r="J67" s="946"/>
      <c r="K67" s="946"/>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52" t="s">
        <v>319</v>
      </c>
      <c r="C70" s="950"/>
      <c r="D70" s="950"/>
      <c r="E70" s="950"/>
      <c r="F70" s="950"/>
      <c r="G70" s="950"/>
      <c r="H70" s="950"/>
      <c r="I70" s="950"/>
      <c r="J70" s="950"/>
      <c r="K70" s="950"/>
      <c r="M70" s="272"/>
    </row>
    <row r="71" spans="2:13" s="30" customFormat="1" ht="84" customHeight="1">
      <c r="B71" s="946" t="s">
        <v>0</v>
      </c>
      <c r="C71" s="946"/>
      <c r="D71" s="946"/>
      <c r="E71" s="946"/>
      <c r="F71" s="946"/>
      <c r="G71" s="946"/>
      <c r="H71" s="946"/>
      <c r="I71" s="946"/>
      <c r="J71" s="946"/>
      <c r="K71" s="946"/>
      <c r="M71" s="272"/>
    </row>
    <row r="72" spans="2:13" s="30" customFormat="1" ht="42" customHeight="1">
      <c r="B72" s="946" t="s">
        <v>240</v>
      </c>
      <c r="C72" s="946"/>
      <c r="D72" s="946"/>
      <c r="E72" s="946"/>
      <c r="F72" s="946"/>
      <c r="G72" s="946"/>
      <c r="H72" s="946"/>
      <c r="I72" s="946"/>
      <c r="J72" s="946"/>
      <c r="K72" s="946"/>
      <c r="M72" s="272"/>
    </row>
    <row r="73" spans="1:13" s="30" customFormat="1" ht="10.5" customHeight="1">
      <c r="A73" s="17"/>
      <c r="B73" s="946"/>
      <c r="C73" s="946"/>
      <c r="D73" s="946"/>
      <c r="E73" s="946"/>
      <c r="F73" s="946"/>
      <c r="G73" s="946"/>
      <c r="H73" s="946"/>
      <c r="I73" s="946"/>
      <c r="J73" s="946"/>
      <c r="K73" s="946"/>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50" t="s">
        <v>16</v>
      </c>
      <c r="C75" s="950"/>
      <c r="D75" s="950"/>
      <c r="E75" s="950"/>
      <c r="F75" s="950"/>
      <c r="G75" s="950"/>
      <c r="H75" s="950"/>
      <c r="I75" s="950"/>
      <c r="J75" s="950"/>
      <c r="K75" s="950"/>
      <c r="M75" s="272"/>
    </row>
    <row r="76" spans="2:13" s="30" customFormat="1" ht="42" customHeight="1">
      <c r="B76" s="946" t="s">
        <v>1</v>
      </c>
      <c r="C76" s="946"/>
      <c r="D76" s="946"/>
      <c r="E76" s="946"/>
      <c r="F76" s="946"/>
      <c r="G76" s="946"/>
      <c r="H76" s="946"/>
      <c r="I76" s="946"/>
      <c r="J76" s="946"/>
      <c r="K76" s="946"/>
      <c r="M76" s="272"/>
    </row>
    <row r="77" spans="2:13" s="30" customFormat="1" ht="43.5" customHeight="1">
      <c r="B77" s="946" t="s">
        <v>11</v>
      </c>
      <c r="C77" s="946"/>
      <c r="D77" s="946"/>
      <c r="E77" s="946"/>
      <c r="F77" s="946"/>
      <c r="G77" s="946"/>
      <c r="H77" s="946"/>
      <c r="I77" s="946"/>
      <c r="J77" s="946"/>
      <c r="K77" s="946"/>
      <c r="M77" s="272"/>
    </row>
    <row r="78" spans="2:13" s="30" customFormat="1" ht="55.5" customHeight="1">
      <c r="B78" s="946" t="s">
        <v>3</v>
      </c>
      <c r="C78" s="946"/>
      <c r="D78" s="946"/>
      <c r="E78" s="946"/>
      <c r="F78" s="946"/>
      <c r="G78" s="946"/>
      <c r="H78" s="946"/>
      <c r="I78" s="946"/>
      <c r="J78" s="946"/>
      <c r="K78" s="946"/>
      <c r="M78" s="272"/>
    </row>
    <row r="79" spans="2:13" s="30" customFormat="1" ht="109.5" customHeight="1">
      <c r="B79" s="946" t="s">
        <v>259</v>
      </c>
      <c r="C79" s="946"/>
      <c r="D79" s="946"/>
      <c r="E79" s="946"/>
      <c r="F79" s="946"/>
      <c r="G79" s="946"/>
      <c r="H79" s="946"/>
      <c r="I79" s="946"/>
      <c r="J79" s="946"/>
      <c r="K79" s="946"/>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46" t="s">
        <v>17</v>
      </c>
      <c r="C82" s="946"/>
      <c r="D82" s="946"/>
      <c r="E82" s="946"/>
      <c r="F82" s="946"/>
      <c r="G82" s="946"/>
      <c r="H82" s="946"/>
      <c r="I82" s="946"/>
      <c r="J82" s="946"/>
      <c r="K82" s="946"/>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46" t="s">
        <v>249</v>
      </c>
      <c r="C85" s="946"/>
      <c r="D85" s="946"/>
      <c r="E85" s="946"/>
      <c r="F85" s="946"/>
      <c r="G85" s="946"/>
      <c r="H85" s="946"/>
      <c r="I85" s="946"/>
      <c r="J85" s="946"/>
      <c r="K85" s="946"/>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48"/>
      <c r="C87" s="948"/>
      <c r="D87" s="948"/>
      <c r="E87" s="948"/>
      <c r="F87" s="948"/>
      <c r="G87" s="948"/>
      <c r="H87" s="948"/>
      <c r="I87" s="948"/>
      <c r="J87" s="948"/>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72" t="s">
        <v>272</v>
      </c>
      <c r="C89" s="946"/>
      <c r="D89" s="946"/>
      <c r="E89" s="946"/>
      <c r="F89" s="946"/>
      <c r="G89" s="946"/>
      <c r="H89" s="946"/>
      <c r="I89" s="946"/>
      <c r="J89" s="946"/>
      <c r="K89" s="946"/>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46" t="s">
        <v>18</v>
      </c>
      <c r="C92" s="946"/>
      <c r="D92" s="946"/>
      <c r="E92" s="946"/>
      <c r="F92" s="946"/>
      <c r="G92" s="946"/>
      <c r="H92" s="946"/>
      <c r="I92" s="946"/>
      <c r="J92" s="946"/>
      <c r="K92" s="946"/>
      <c r="M92" s="272"/>
    </row>
    <row r="93" spans="2:13" s="30" customFormat="1" ht="31.5" customHeight="1">
      <c r="B93" s="947" t="s">
        <v>96</v>
      </c>
      <c r="C93" s="947"/>
      <c r="D93" s="947"/>
      <c r="E93" s="947"/>
      <c r="F93" s="947"/>
      <c r="G93" s="947"/>
      <c r="H93" s="947"/>
      <c r="I93" s="947"/>
      <c r="J93" s="947"/>
      <c r="K93" s="947"/>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76" t="s">
        <v>79</v>
      </c>
      <c r="C3" s="976"/>
      <c r="D3" s="976"/>
    </row>
    <row r="4" spans="2:4" s="37" customFormat="1" ht="15" customHeight="1">
      <c r="B4" s="40"/>
      <c r="C4" s="41"/>
      <c r="D4" s="42"/>
    </row>
    <row r="5" spans="2:4" s="37" customFormat="1" ht="15.75">
      <c r="B5" s="977" t="s">
        <v>97</v>
      </c>
      <c r="C5" s="977"/>
      <c r="D5" s="977"/>
    </row>
    <row r="6" spans="2:4" s="37" customFormat="1" ht="39" customHeight="1" thickBot="1">
      <c r="B6" s="978" t="s">
        <v>312</v>
      </c>
      <c r="C6" s="978"/>
      <c r="D6" s="978"/>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77" t="s">
        <v>103</v>
      </c>
      <c r="C16" s="977"/>
      <c r="D16" s="977"/>
    </row>
    <row r="17" spans="3:4" ht="11.25" customHeight="1">
      <c r="C17" s="50"/>
      <c r="D17" s="51"/>
    </row>
    <row r="18" spans="2:4" s="15" customFormat="1" ht="15" customHeight="1">
      <c r="B18" s="52" t="s">
        <v>101</v>
      </c>
      <c r="C18" s="44" t="s">
        <v>102</v>
      </c>
      <c r="D18" s="45" t="s">
        <v>103</v>
      </c>
    </row>
    <row r="19" spans="2:7" ht="39" customHeight="1">
      <c r="B19" s="227"/>
      <c r="C19" s="980" t="s">
        <v>104</v>
      </c>
      <c r="D19" s="981" t="s">
        <v>12</v>
      </c>
      <c r="F19" s="982"/>
      <c r="G19" s="982"/>
    </row>
    <row r="20" spans="2:7" ht="15" customHeight="1">
      <c r="B20" s="540"/>
      <c r="C20" s="980"/>
      <c r="D20" s="981"/>
      <c r="F20" s="983"/>
      <c r="G20" s="983"/>
    </row>
    <row r="21" spans="2:7" ht="40.5" customHeight="1">
      <c r="B21" s="541" t="s">
        <v>43</v>
      </c>
      <c r="C21" s="113" t="s">
        <v>254</v>
      </c>
      <c r="D21" s="114" t="s">
        <v>13</v>
      </c>
      <c r="F21" s="979"/>
      <c r="G21" s="979"/>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9"/>
      <c r="G25" s="979"/>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10.57421875" style="401" hidden="1" customWidth="1"/>
    <col min="2" max="2" width="5.42187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1006" t="s">
        <v>74</v>
      </c>
      <c r="D1" s="1006"/>
      <c r="E1" s="1006"/>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84"/>
      <c r="BG1" s="984"/>
      <c r="BH1" s="984"/>
      <c r="BI1" s="984"/>
      <c r="BJ1" s="984"/>
      <c r="BK1" s="984"/>
      <c r="BL1" s="984"/>
      <c r="BM1" s="984"/>
      <c r="BN1" s="984"/>
      <c r="BO1" s="984"/>
      <c r="BP1" s="984"/>
      <c r="BQ1" s="984"/>
      <c r="BR1" s="984"/>
      <c r="BS1" s="984"/>
      <c r="BT1" s="984"/>
      <c r="BU1" s="984"/>
      <c r="BV1" s="984"/>
      <c r="BW1" s="984"/>
      <c r="BX1" s="984"/>
      <c r="BY1" s="984"/>
      <c r="BZ1" s="984"/>
      <c r="CA1" s="984"/>
      <c r="CB1" s="984"/>
      <c r="CC1" s="984"/>
      <c r="CD1" s="984"/>
      <c r="CE1" s="984"/>
      <c r="CF1" s="984"/>
      <c r="CG1" s="984"/>
      <c r="CH1" s="984"/>
      <c r="CI1" s="984"/>
      <c r="CJ1" s="984"/>
      <c r="CK1" s="984"/>
      <c r="CL1" s="984"/>
      <c r="CM1" s="984"/>
      <c r="CN1" s="984"/>
      <c r="CO1" s="984"/>
      <c r="CP1" s="984"/>
      <c r="CQ1" s="984"/>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72</v>
      </c>
      <c r="C3" s="243" t="s">
        <v>112</v>
      </c>
      <c r="D3" s="561" t="s">
        <v>326</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1007"/>
      <c r="D4" s="1007"/>
      <c r="E4" s="1007"/>
      <c r="F4" s="1008"/>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1007"/>
      <c r="AS4" s="1007"/>
      <c r="AT4" s="1007"/>
      <c r="AU4" s="1007"/>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93"/>
      <c r="BJ5" s="993"/>
      <c r="BK5" s="387"/>
      <c r="BL5" s="387"/>
      <c r="BM5" s="387"/>
      <c r="BN5" s="387"/>
      <c r="BO5" s="993"/>
      <c r="BP5" s="993"/>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1002" t="s">
        <v>213</v>
      </c>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I7" s="1003"/>
      <c r="CJ7" s="1003"/>
      <c r="CK7" s="1003"/>
      <c r="CL7" s="1003"/>
      <c r="CM7" s="1003"/>
      <c r="CN7" s="1003"/>
      <c r="CO7" s="1003"/>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v>0.8149999976158142</v>
      </c>
      <c r="I11" s="178" t="s">
        <v>327</v>
      </c>
      <c r="J11" s="694">
        <v>0.843999981880188</v>
      </c>
      <c r="K11" s="178" t="s">
        <v>327</v>
      </c>
      <c r="L11" s="694">
        <v>0.8740000128746033</v>
      </c>
      <c r="M11" s="178" t="s">
        <v>327</v>
      </c>
      <c r="N11" s="694">
        <v>4.361999988555908</v>
      </c>
      <c r="O11" s="178" t="s">
        <v>327</v>
      </c>
      <c r="P11" s="694">
        <v>4.697999954223633</v>
      </c>
      <c r="Q11" s="178" t="s">
        <v>327</v>
      </c>
      <c r="R11" s="694">
        <v>5.03000020980835</v>
      </c>
      <c r="S11" s="178" t="s">
        <v>327</v>
      </c>
      <c r="T11" s="694">
        <v>4.0960001945495605</v>
      </c>
      <c r="U11" s="178" t="s">
        <v>327</v>
      </c>
      <c r="V11" s="694">
        <v>5.172999858856201</v>
      </c>
      <c r="W11" s="178" t="s">
        <v>327</v>
      </c>
      <c r="X11" s="694">
        <v>4.068999767303467</v>
      </c>
      <c r="Y11" s="178" t="s">
        <v>327</v>
      </c>
      <c r="Z11" s="694">
        <v>5.492000102996826</v>
      </c>
      <c r="AA11" s="178" t="s">
        <v>327</v>
      </c>
      <c r="AB11" s="694">
        <v>4.590000152587891</v>
      </c>
      <c r="AC11" s="178" t="s">
        <v>327</v>
      </c>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ok</v>
      </c>
      <c r="BL11" s="313"/>
      <c r="BM11" s="313" t="str">
        <f t="shared" si="2"/>
        <v>ok</v>
      </c>
      <c r="BN11" s="313"/>
      <c r="BO11" s="313" t="str">
        <f t="shared" si="3"/>
        <v>&gt; 25%</v>
      </c>
      <c r="BP11" s="313"/>
      <c r="BQ11" s="313" t="str">
        <f t="shared" si="4"/>
        <v>ok</v>
      </c>
      <c r="BR11" s="313"/>
      <c r="BS11" s="313" t="str">
        <f t="shared" si="5"/>
        <v>ok</v>
      </c>
      <c r="BT11" s="313"/>
      <c r="BU11" s="313" t="str">
        <f t="shared" si="6"/>
        <v>ok</v>
      </c>
      <c r="BV11" s="313"/>
      <c r="BW11" s="313" t="str">
        <f t="shared" si="7"/>
        <v>&gt; 25%</v>
      </c>
      <c r="BX11" s="313"/>
      <c r="BY11" s="313" t="str">
        <f t="shared" si="8"/>
        <v>ok</v>
      </c>
      <c r="BZ11" s="313"/>
      <c r="CA11" s="313" t="str">
        <f t="shared" si="9"/>
        <v>&gt; 25%</v>
      </c>
      <c r="CB11" s="313"/>
      <c r="CC11" s="313" t="str">
        <f t="shared" si="10"/>
        <v>ok</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v>2.4520699977874756</v>
      </c>
      <c r="I14" s="178" t="s">
        <v>328</v>
      </c>
      <c r="J14" s="694">
        <v>2.5893099308013916</v>
      </c>
      <c r="K14" s="178" t="s">
        <v>328</v>
      </c>
      <c r="L14" s="694">
        <v>2.733484983444214</v>
      </c>
      <c r="M14" s="178" t="s">
        <v>328</v>
      </c>
      <c r="N14" s="694">
        <v>2.8860549926757812</v>
      </c>
      <c r="O14" s="178" t="s">
        <v>328</v>
      </c>
      <c r="P14" s="694">
        <v>3.0470199584960938</v>
      </c>
      <c r="Q14" s="178" t="s">
        <v>328</v>
      </c>
      <c r="R14" s="694">
        <v>3.2156500816345215</v>
      </c>
      <c r="S14" s="178" t="s">
        <v>328</v>
      </c>
      <c r="T14" s="694">
        <v>4.258325099945068</v>
      </c>
      <c r="U14" s="178" t="s">
        <v>328</v>
      </c>
      <c r="V14" s="694">
        <v>4.376395225524902</v>
      </c>
      <c r="W14" s="178" t="s">
        <v>328</v>
      </c>
      <c r="X14" s="694">
        <v>4.52041482925415</v>
      </c>
      <c r="Y14" s="178" t="s">
        <v>328</v>
      </c>
      <c r="Z14" s="694">
        <v>4.641385078430176</v>
      </c>
      <c r="AA14" s="178" t="s">
        <v>328</v>
      </c>
      <c r="AB14" s="694">
        <v>0.7360000014305115</v>
      </c>
      <c r="AC14" s="178" t="s">
        <v>328</v>
      </c>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ok</v>
      </c>
      <c r="BL14" s="313"/>
      <c r="BM14" s="313" t="str">
        <f t="shared" si="2"/>
        <v>ok</v>
      </c>
      <c r="BN14" s="313"/>
      <c r="BO14" s="313" t="str">
        <f t="shared" si="3"/>
        <v>ok</v>
      </c>
      <c r="BP14" s="313"/>
      <c r="BQ14" s="313" t="str">
        <f t="shared" si="4"/>
        <v>ok</v>
      </c>
      <c r="BR14" s="313"/>
      <c r="BS14" s="313" t="str">
        <f t="shared" si="5"/>
        <v>ok</v>
      </c>
      <c r="BT14" s="313"/>
      <c r="BU14" s="313" t="str">
        <f t="shared" si="6"/>
        <v>&gt; 25%</v>
      </c>
      <c r="BV14" s="313"/>
      <c r="BW14" s="313" t="str">
        <f t="shared" si="7"/>
        <v>ok</v>
      </c>
      <c r="BX14" s="313"/>
      <c r="BY14" s="313" t="str">
        <f t="shared" si="8"/>
        <v>ok</v>
      </c>
      <c r="BZ14" s="313"/>
      <c r="CA14" s="313" t="str">
        <f t="shared" si="9"/>
        <v>ok</v>
      </c>
      <c r="CB14" s="313"/>
      <c r="CC14" s="313" t="str">
        <f t="shared" si="10"/>
        <v>&gt; 25%</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v>396.69158935546875</v>
      </c>
      <c r="U15" s="178" t="s">
        <v>329</v>
      </c>
      <c r="V15" s="694">
        <v>403.4241027832031</v>
      </c>
      <c r="W15" s="178" t="s">
        <v>329</v>
      </c>
      <c r="X15" s="694">
        <v>409.1770935058594</v>
      </c>
      <c r="Y15" s="178" t="s">
        <v>329</v>
      </c>
      <c r="Z15" s="694">
        <v>413.9573974609375</v>
      </c>
      <c r="AA15" s="178" t="s">
        <v>329</v>
      </c>
      <c r="AB15" s="694">
        <v>417.7713928222656</v>
      </c>
      <c r="AC15" s="178" t="s">
        <v>329</v>
      </c>
      <c r="AD15" s="694">
        <v>420.625</v>
      </c>
      <c r="AE15" s="178" t="s">
        <v>329</v>
      </c>
      <c r="AF15" s="694">
        <v>424.6355895996094</v>
      </c>
      <c r="AG15" s="178" t="s">
        <v>329</v>
      </c>
      <c r="AH15" s="694">
        <v>429.2453918457031</v>
      </c>
      <c r="AI15" s="178" t="s">
        <v>329</v>
      </c>
      <c r="AJ15" s="694">
        <v>434.44158935546875</v>
      </c>
      <c r="AK15" s="178" t="s">
        <v>329</v>
      </c>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ok</v>
      </c>
      <c r="BX15" s="313"/>
      <c r="BY15" s="313" t="str">
        <f t="shared" si="8"/>
        <v>ok</v>
      </c>
      <c r="BZ15" s="313"/>
      <c r="CA15" s="313" t="str">
        <f t="shared" si="9"/>
        <v>ok</v>
      </c>
      <c r="CB15" s="313"/>
      <c r="CC15" s="313" t="str">
        <f t="shared" si="10"/>
        <v>ok</v>
      </c>
      <c r="CD15" s="313"/>
      <c r="CE15" s="313" t="str">
        <f t="shared" si="11"/>
        <v>ok</v>
      </c>
      <c r="CF15" s="313"/>
      <c r="CG15" s="313" t="str">
        <f t="shared" si="12"/>
        <v>ok</v>
      </c>
      <c r="CH15" s="313"/>
      <c r="CI15" s="313" t="str">
        <f t="shared" si="13"/>
        <v>ok</v>
      </c>
      <c r="CJ15" s="313"/>
      <c r="CK15" s="313" t="str">
        <f t="shared" si="14"/>
        <v>ok</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c r="AE16" s="195"/>
      <c r="AF16" s="721"/>
      <c r="AG16" s="195"/>
      <c r="AH16" s="721"/>
      <c r="AI16" s="195"/>
      <c r="AJ16" s="721"/>
      <c r="AK16" s="195"/>
      <c r="AL16" s="721"/>
      <c r="AM16" s="195"/>
      <c r="AN16" s="721"/>
      <c r="AO16" s="195"/>
      <c r="AP16" s="721"/>
      <c r="AQ16" s="195"/>
      <c r="AR16" s="721"/>
      <c r="AS16" s="195"/>
      <c r="AT16" s="721"/>
      <c r="AU16" s="195"/>
      <c r="AV16" s="721"/>
      <c r="AW16" s="195"/>
      <c r="AX16" s="721"/>
      <c r="AY16" s="195"/>
      <c r="AZ16" s="721"/>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3721284096</v>
      </c>
      <c r="G17" s="544"/>
      <c r="H17" s="545">
        <v>4730599936</v>
      </c>
      <c r="I17" s="544"/>
      <c r="J17" s="545">
        <v>4847757824</v>
      </c>
      <c r="K17" s="544"/>
      <c r="L17" s="545">
        <v>5020264960</v>
      </c>
      <c r="M17" s="544"/>
      <c r="N17" s="545">
        <v>4790481408</v>
      </c>
      <c r="O17" s="544"/>
      <c r="P17" s="545">
        <v>5484262912</v>
      </c>
      <c r="Q17" s="544"/>
      <c r="R17" s="545">
        <v>5788311552</v>
      </c>
      <c r="S17" s="544"/>
      <c r="T17" s="545">
        <v>5489650176</v>
      </c>
      <c r="U17" s="544"/>
      <c r="V17" s="545">
        <v>5438851584</v>
      </c>
      <c r="W17" s="544"/>
      <c r="X17" s="545">
        <v>7511527424</v>
      </c>
      <c r="Y17" s="544"/>
      <c r="Z17" s="545">
        <v>8957511680</v>
      </c>
      <c r="AA17" s="544"/>
      <c r="AB17" s="545">
        <v>9931249664</v>
      </c>
      <c r="AC17" s="544"/>
      <c r="AD17" s="545">
        <v>10126990336</v>
      </c>
      <c r="AE17" s="544"/>
      <c r="AF17" s="545">
        <v>10939019264</v>
      </c>
      <c r="AG17" s="544"/>
      <c r="AH17" s="545">
        <v>10945139712</v>
      </c>
      <c r="AI17" s="544"/>
      <c r="AJ17" s="544">
        <v>10267088896</v>
      </c>
      <c r="AK17" s="544"/>
      <c r="AL17" s="546">
        <v>12786614272</v>
      </c>
      <c r="AM17" s="544"/>
      <c r="AN17" s="545">
        <v>15351891968</v>
      </c>
      <c r="AO17" s="593"/>
      <c r="AP17" s="545">
        <v>14420315136</v>
      </c>
      <c r="AQ17" s="593"/>
      <c r="AR17" s="545">
        <v>14901736448</v>
      </c>
      <c r="AS17" s="544"/>
      <c r="AT17" s="545">
        <v>16250780672</v>
      </c>
      <c r="AU17" s="544"/>
      <c r="AV17" s="545">
        <v>14406493184</v>
      </c>
      <c r="AW17" s="544"/>
      <c r="AX17" s="545">
        <v>15566057472</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09" t="s">
        <v>5</v>
      </c>
      <c r="E19" s="1009"/>
      <c r="F19" s="1010"/>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09"/>
      <c r="AM19" s="1009"/>
      <c r="AN19" s="1009"/>
      <c r="AO19" s="1009"/>
      <c r="AP19" s="1009"/>
      <c r="AQ19" s="1009"/>
      <c r="AR19" s="1009"/>
      <c r="AS19" s="1009"/>
      <c r="AT19" s="1009"/>
      <c r="AU19" s="1009"/>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11" t="s">
        <v>23</v>
      </c>
      <c r="E20" s="1011"/>
      <c r="F20" s="1012"/>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c r="AU20" s="1011"/>
      <c r="AV20" s="1011"/>
      <c r="AW20" s="1011"/>
      <c r="AX20" s="1011"/>
      <c r="AY20" s="1011"/>
      <c r="AZ20" s="1005"/>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0</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0"/>
      <c r="DC20" s="2"/>
    </row>
    <row r="21" spans="3:120" ht="12" customHeight="1">
      <c r="C21" s="271" t="s">
        <v>176</v>
      </c>
      <c r="D21" s="1004" t="s">
        <v>236</v>
      </c>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5"/>
      <c r="AX21" s="1005"/>
      <c r="AY21" s="1005"/>
      <c r="AZ21" s="1005"/>
      <c r="BA21" s="567"/>
      <c r="BB21" s="567"/>
      <c r="BC21" s="398"/>
      <c r="BD21" s="464">
        <v>9</v>
      </c>
      <c r="BE21" s="461" t="s">
        <v>216</v>
      </c>
      <c r="BF21" s="233" t="s">
        <v>117</v>
      </c>
      <c r="BG21" s="457">
        <f>F9+F10+F11+F12+F13+F14+F15</f>
        <v>0</v>
      </c>
      <c r="BH21" s="457"/>
      <c r="BI21" s="457">
        <f>H9+H10+H11+H12+H13+H14+H15</f>
        <v>3.26706999540329</v>
      </c>
      <c r="BJ21" s="457"/>
      <c r="BK21" s="457">
        <f>J9+J10+J11+J12+J13+J14+J15</f>
        <v>3.4333099126815796</v>
      </c>
      <c r="BL21" s="457"/>
      <c r="BM21" s="457">
        <f>L9+L10+L11+L12+L13+L14+L15</f>
        <v>3.607484996318817</v>
      </c>
      <c r="BN21" s="457"/>
      <c r="BO21" s="457">
        <f>N9+N10+N11+N12+N13+N14+N15</f>
        <v>7.2480549812316895</v>
      </c>
      <c r="BP21" s="457"/>
      <c r="BQ21" s="457">
        <f>P9+P10+P11+P12+P13+P14+P15</f>
        <v>7.745019912719727</v>
      </c>
      <c r="BR21" s="457"/>
      <c r="BS21" s="457">
        <f>R9+R10+R11+R12+R13+R14+R15</f>
        <v>8.245650291442871</v>
      </c>
      <c r="BT21" s="457"/>
      <c r="BU21" s="457">
        <f>T9+T10+T11+T12+T13+T14+T15</f>
        <v>405.0459146499634</v>
      </c>
      <c r="BV21" s="457"/>
      <c r="BW21" s="457">
        <f>V9+V10+V11+V12+V13+V14+V15</f>
        <v>412.97349786758423</v>
      </c>
      <c r="BX21" s="457"/>
      <c r="BY21" s="457">
        <f>X9+X10+X11+X12+X13+X14+X15</f>
        <v>417.766508102417</v>
      </c>
      <c r="BZ21" s="457"/>
      <c r="CA21" s="457">
        <f>Z9+Z10+Z11+Z12+Z13+Z14+Z15</f>
        <v>424.0907826423645</v>
      </c>
      <c r="CB21" s="457"/>
      <c r="CC21" s="457">
        <f>AB9+AB10+AB11+AB12+AB13+AB14+AB15</f>
        <v>423.097392976284</v>
      </c>
      <c r="CD21" s="457"/>
      <c r="CE21" s="457">
        <f>AD9+AD10+AD11+AD12+AD13+AD14+AD15</f>
        <v>420.625</v>
      </c>
      <c r="CF21" s="457"/>
      <c r="CG21" s="457">
        <f>AF9+AF10+AF11+AF12+AF13+AF14+AF15</f>
        <v>424.6355895996094</v>
      </c>
      <c r="CH21" s="457"/>
      <c r="CI21" s="457">
        <f>AH9+AH10+AH11+AH12+AH13+AH14+AH15</f>
        <v>429.2453918457031</v>
      </c>
      <c r="CJ21" s="457"/>
      <c r="CK21" s="457">
        <f>AJ9+AJ10+AJ11+AJ12+AJ13+AJ14+AJ15</f>
        <v>434.44158935546875</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1000"/>
      <c r="E22" s="1000"/>
      <c r="F22" s="1001"/>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0"/>
      <c r="AS22" s="1000"/>
      <c r="AT22" s="1000"/>
      <c r="AU22" s="1000"/>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97" t="s">
        <v>123</v>
      </c>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98"/>
      <c r="AU26" s="998"/>
      <c r="AV26" s="998"/>
      <c r="AW26" s="998"/>
      <c r="AX26" s="998"/>
      <c r="AY26" s="998"/>
      <c r="AZ26" s="998"/>
      <c r="BA26" s="998"/>
      <c r="BB26" s="999"/>
      <c r="BC26" s="2"/>
      <c r="BD26" s="404" t="s">
        <v>196</v>
      </c>
      <c r="BE26" s="503" t="s">
        <v>197</v>
      </c>
      <c r="BF26" s="383"/>
      <c r="BG26" s="383"/>
      <c r="BH26" s="383"/>
      <c r="BI26" s="383"/>
      <c r="BJ26" s="383"/>
      <c r="BK26" s="383"/>
      <c r="BL26" s="383"/>
      <c r="BM26" s="383"/>
      <c r="BN26" s="383"/>
      <c r="BO26" s="383"/>
      <c r="BP26" s="383"/>
      <c r="BQ26" s="383"/>
      <c r="BR26" s="383"/>
      <c r="BS26" s="383"/>
      <c r="BT26" s="383"/>
    </row>
    <row r="27" spans="1:72" ht="16.5" customHeight="1">
      <c r="A27" s="401">
        <v>1</v>
      </c>
      <c r="B27" s="401">
        <v>4222</v>
      </c>
      <c r="C27" s="913" t="s">
        <v>327</v>
      </c>
      <c r="D27" s="994" t="s">
        <v>330</v>
      </c>
      <c r="E27" s="994"/>
      <c r="F27" s="995"/>
      <c r="G27" s="994"/>
      <c r="H27" s="994"/>
      <c r="I27" s="994"/>
      <c r="J27" s="994"/>
      <c r="K27" s="994"/>
      <c r="L27" s="994"/>
      <c r="M27" s="994"/>
      <c r="N27" s="994"/>
      <c r="O27" s="994"/>
      <c r="P27" s="994"/>
      <c r="Q27" s="994"/>
      <c r="R27" s="994"/>
      <c r="S27" s="994"/>
      <c r="T27" s="994"/>
      <c r="U27" s="994"/>
      <c r="V27" s="994"/>
      <c r="W27" s="994"/>
      <c r="X27" s="994"/>
      <c r="Y27" s="994"/>
      <c r="Z27" s="994"/>
      <c r="AA27" s="994"/>
      <c r="AB27" s="994"/>
      <c r="AC27" s="994"/>
      <c r="AD27" s="994"/>
      <c r="AE27" s="994"/>
      <c r="AF27" s="994"/>
      <c r="AG27" s="994"/>
      <c r="AH27" s="994"/>
      <c r="AI27" s="994"/>
      <c r="AJ27" s="994"/>
      <c r="AK27" s="994"/>
      <c r="AL27" s="994"/>
      <c r="AM27" s="994"/>
      <c r="AN27" s="994"/>
      <c r="AO27" s="994"/>
      <c r="AP27" s="994"/>
      <c r="AQ27" s="994"/>
      <c r="AR27" s="994"/>
      <c r="AS27" s="994"/>
      <c r="AT27" s="994"/>
      <c r="AU27" s="994"/>
      <c r="AV27" s="994"/>
      <c r="AW27" s="994"/>
      <c r="AX27" s="994"/>
      <c r="AY27" s="994"/>
      <c r="AZ27" s="994"/>
      <c r="BA27" s="994"/>
      <c r="BB27" s="996"/>
      <c r="BC27" s="2"/>
      <c r="BD27" s="404" t="s">
        <v>198</v>
      </c>
      <c r="BE27" s="503" t="s">
        <v>199</v>
      </c>
      <c r="BF27" s="383"/>
      <c r="BG27" s="383"/>
      <c r="BH27" s="383"/>
      <c r="BI27" s="383"/>
      <c r="BJ27" s="383"/>
      <c r="BK27" s="383"/>
      <c r="BL27" s="383"/>
      <c r="BM27" s="383"/>
      <c r="BN27" s="383"/>
      <c r="BO27" s="383"/>
      <c r="BP27" s="383"/>
      <c r="BQ27" s="383"/>
      <c r="BR27" s="383"/>
      <c r="BS27" s="383"/>
      <c r="BT27" s="383"/>
    </row>
    <row r="28" spans="1:72" ht="16.5" customHeight="1">
      <c r="A28" s="401">
        <v>1</v>
      </c>
      <c r="B28" s="401">
        <v>4223</v>
      </c>
      <c r="C28" s="914" t="s">
        <v>328</v>
      </c>
      <c r="D28" s="990" t="s">
        <v>331</v>
      </c>
      <c r="E28" s="990"/>
      <c r="F28" s="991"/>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2"/>
      <c r="BC28" s="2"/>
      <c r="BD28" s="406" t="s">
        <v>200</v>
      </c>
      <c r="BE28" s="503" t="s">
        <v>201</v>
      </c>
      <c r="BF28" s="383"/>
      <c r="BG28" s="383"/>
      <c r="BH28" s="383"/>
      <c r="BI28" s="383"/>
      <c r="BJ28" s="383"/>
      <c r="BK28" s="383"/>
      <c r="BL28" s="383"/>
      <c r="BM28" s="383"/>
      <c r="BN28" s="383"/>
      <c r="BO28" s="383"/>
      <c r="BP28" s="383"/>
      <c r="BQ28" s="383"/>
      <c r="BR28" s="383"/>
      <c r="BS28" s="383"/>
      <c r="BT28" s="383"/>
    </row>
    <row r="29" spans="1:72" ht="16.5" customHeight="1">
      <c r="A29" s="401">
        <v>0</v>
      </c>
      <c r="B29" s="401">
        <v>4224</v>
      </c>
      <c r="C29" s="914" t="s">
        <v>329</v>
      </c>
      <c r="D29" s="990" t="s">
        <v>332</v>
      </c>
      <c r="E29" s="990"/>
      <c r="F29" s="991"/>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2"/>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90"/>
      <c r="E30" s="990"/>
      <c r="F30" s="991"/>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990"/>
      <c r="AY30" s="990"/>
      <c r="AZ30" s="990"/>
      <c r="BA30" s="990"/>
      <c r="BB30" s="992"/>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90"/>
      <c r="E31" s="990"/>
      <c r="F31" s="991"/>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990"/>
      <c r="BA31" s="990"/>
      <c r="BB31" s="992"/>
      <c r="BC31" s="2"/>
      <c r="BD31" s="296"/>
    </row>
    <row r="32" spans="3:56" ht="16.5" customHeight="1">
      <c r="C32" s="914"/>
      <c r="D32" s="990"/>
      <c r="E32" s="990"/>
      <c r="F32" s="991"/>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2"/>
      <c r="BC32" s="2"/>
      <c r="BD32" s="296"/>
    </row>
    <row r="33" spans="3:56" ht="16.5" customHeight="1">
      <c r="C33" s="914"/>
      <c r="D33" s="990"/>
      <c r="E33" s="990"/>
      <c r="F33" s="991"/>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2"/>
      <c r="BC33" s="2"/>
      <c r="BD33" s="296"/>
    </row>
    <row r="34" spans="3:56" ht="16.5" customHeight="1">
      <c r="C34" s="914"/>
      <c r="D34" s="990"/>
      <c r="E34" s="990"/>
      <c r="F34" s="991"/>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990"/>
      <c r="AZ34" s="990"/>
      <c r="BA34" s="990"/>
      <c r="BB34" s="992"/>
      <c r="BC34" s="2"/>
      <c r="BD34" s="296"/>
    </row>
    <row r="35" spans="3:56" ht="16.5" customHeight="1">
      <c r="C35" s="914"/>
      <c r="D35" s="990"/>
      <c r="E35" s="990"/>
      <c r="F35" s="991"/>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990"/>
      <c r="AR35" s="990"/>
      <c r="AS35" s="990"/>
      <c r="AT35" s="990"/>
      <c r="AU35" s="990"/>
      <c r="AV35" s="990"/>
      <c r="AW35" s="990"/>
      <c r="AX35" s="990"/>
      <c r="AY35" s="990"/>
      <c r="AZ35" s="990"/>
      <c r="BA35" s="990"/>
      <c r="BB35" s="992"/>
      <c r="BC35" s="2"/>
      <c r="BD35" s="296"/>
    </row>
    <row r="36" spans="3:56" ht="16.5" customHeight="1">
      <c r="C36" s="914"/>
      <c r="D36" s="990"/>
      <c r="E36" s="990"/>
      <c r="F36" s="991"/>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2"/>
      <c r="BC36" s="2"/>
      <c r="BD36" s="296"/>
    </row>
    <row r="37" spans="3:56" ht="16.5" customHeight="1">
      <c r="C37" s="914"/>
      <c r="D37" s="990"/>
      <c r="E37" s="990"/>
      <c r="F37" s="991"/>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2"/>
      <c r="BC37" s="2"/>
      <c r="BD37" s="296"/>
    </row>
    <row r="38" spans="3:56" ht="16.5" customHeight="1">
      <c r="C38" s="914"/>
      <c r="D38" s="990"/>
      <c r="E38" s="990"/>
      <c r="F38" s="991"/>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2"/>
      <c r="BC38" s="2"/>
      <c r="BD38" s="296"/>
    </row>
    <row r="39" spans="3:56" ht="16.5" customHeight="1">
      <c r="C39" s="914"/>
      <c r="D39" s="990"/>
      <c r="E39" s="990"/>
      <c r="F39" s="991"/>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2"/>
      <c r="BD39" s="296"/>
    </row>
    <row r="40" spans="3:56" ht="16.5" customHeight="1">
      <c r="C40" s="914"/>
      <c r="D40" s="990"/>
      <c r="E40" s="990"/>
      <c r="F40" s="991"/>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
      <c r="BD40" s="296"/>
    </row>
    <row r="41" spans="3:56" ht="16.5" customHeight="1">
      <c r="C41" s="914"/>
      <c r="D41" s="990"/>
      <c r="E41" s="990"/>
      <c r="F41" s="991"/>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
      <c r="BD41" s="296"/>
    </row>
    <row r="42" spans="3:56" ht="16.5" customHeight="1">
      <c r="C42" s="914"/>
      <c r="D42" s="990"/>
      <c r="E42" s="990"/>
      <c r="F42" s="991"/>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
      <c r="BD42" s="296"/>
    </row>
    <row r="43" spans="3:56" ht="16.5" customHeight="1">
      <c r="C43" s="914"/>
      <c r="D43" s="990"/>
      <c r="E43" s="990"/>
      <c r="F43" s="991"/>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
      <c r="BD43" s="296"/>
    </row>
    <row r="44" spans="3:56" ht="16.5" customHeight="1">
      <c r="C44" s="914"/>
      <c r="D44" s="990"/>
      <c r="E44" s="990"/>
      <c r="F44" s="991"/>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
      <c r="BD44" s="296"/>
    </row>
    <row r="45" spans="3:56" ht="16.5" customHeight="1">
      <c r="C45" s="914"/>
      <c r="D45" s="990"/>
      <c r="E45" s="990"/>
      <c r="F45" s="991"/>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
      <c r="BD45" s="296"/>
    </row>
    <row r="46" spans="3:56" ht="16.5" customHeight="1">
      <c r="C46" s="914"/>
      <c r="D46" s="990"/>
      <c r="E46" s="990"/>
      <c r="F46" s="991"/>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
      <c r="BD46" s="296"/>
    </row>
    <row r="47" spans="3:56" ht="16.5" customHeight="1">
      <c r="C47" s="914"/>
      <c r="D47" s="990"/>
      <c r="E47" s="990"/>
      <c r="F47" s="991"/>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
      <c r="BD47" s="296"/>
    </row>
    <row r="48" spans="3:55" ht="12" customHeight="1" thickBot="1">
      <c r="C48" s="918"/>
      <c r="D48" s="985"/>
      <c r="E48" s="985"/>
      <c r="F48" s="986"/>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7"/>
      <c r="BC48" s="2"/>
    </row>
    <row r="49" spans="3:54" ht="12.75">
      <c r="C49" s="15"/>
      <c r="D49" s="988"/>
      <c r="E49" s="988"/>
      <c r="F49" s="989"/>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8"/>
      <c r="AY49" s="988"/>
      <c r="AZ49" s="988"/>
      <c r="BA49" s="988"/>
      <c r="BB49" s="988"/>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35" dxfId="2" operator="lessThan" stopIfTrue="1">
      <formula>F9+F10+F11+F12+F13+F14+F15-(0.01*(F9+F10+F11+F12+F13+F14+F15))</formula>
    </cfRule>
  </conditionalFormatting>
  <conditionalFormatting sqref="H16">
    <cfRule type="cellIs" priority="34" dxfId="2" operator="lessThan" stopIfTrue="1">
      <formula>H9+H10+H11+H12+H13+H14+H15-(0.01*(H9+H10+H11+H12+H13+H14+H15))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P16">
    <cfRule type="cellIs" priority="31" dxfId="2" operator="lessThan" stopIfTrue="1">
      <formula>P9+P10+P11+P12+P13+P14+P15-(0.01*(P9+P10+P11+P12+P13+P14+P15))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Z16">
    <cfRule type="cellIs" priority="27" dxfId="2" operator="lessThan" stopIfTrue="1">
      <formula>Z9+Z10+Z11+Z12+Z13+Z14+Z15-(0.01*(Z9+Z10+Z11+Z12+Z13+Z14+Z15))</formula>
    </cfRule>
  </conditionalFormatting>
  <conditionalFormatting sqref="AB16">
    <cfRule type="cellIs" priority="26" dxfId="2" operator="lessThan" stopIfTrue="1">
      <formula>AB9+AB10+AB11+AB12+AB13+AB14+AB15-(0.01*(AB9+AB10+AB11+AB12+AB13+AB14+AB15))</formula>
    </cfRule>
  </conditionalFormatting>
  <conditionalFormatting sqref="AD16">
    <cfRule type="cellIs" priority="25" dxfId="2" operator="lessThan" stopIfTrue="1">
      <formula>AD9+AD10+AD11+AD12+AD13+AD14+AD15-(0.01*(AD9+AD10+AD11+AD12+AD13+AD14+AD15))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N16">
    <cfRule type="cellIs" priority="21" dxfId="2" operator="lessThan" stopIfTrue="1">
      <formula>AN9+AN10+AN11+AN12+AN13+AN14+AN15-(0.01*(AN9+AN10+AN11+AN12+AN13+AN14+AN15))</formula>
    </cfRule>
  </conditionalFormatting>
  <conditionalFormatting sqref="AP16">
    <cfRule type="cellIs" priority="20" dxfId="2" operator="lessThan" stopIfTrue="1">
      <formula>AP9+AP10+AP11+AP12+AP13+AP14+AP15-(0.01*(AP9+AP10+AP11+AP12+AP13+AP14+AP15))</formula>
    </cfRule>
  </conditionalFormatting>
  <conditionalFormatting sqref="AR16">
    <cfRule type="cellIs" priority="19" dxfId="2" operator="lessThan" stopIfTrue="1">
      <formula>AR9+AR10+AR11+AR12+AR13+AR14+AR15-(0.01*(AR9+AR10+AR11+AR12+AR13+AR14+AR15))</formula>
    </cfRule>
  </conditionalFormatting>
  <conditionalFormatting sqref="AT16">
    <cfRule type="cellIs" priority="18" dxfId="2" operator="lessThan" stopIfTrue="1">
      <formula>AT9+AT10+AT11+AT12+AT13+AT14+AT15-(0.01*(AT9+AT10+AT11+AT12+AT13+AT14+AT15))</formula>
    </cfRule>
  </conditionalFormatting>
  <conditionalFormatting sqref="AZ16">
    <cfRule type="cellIs" priority="17" dxfId="2" operator="lessThan" stopIfTrue="1">
      <formula>AZ9+AZ10+AZ11+AZ12+AZ13+AZ14+AZ15-(0.01*(AZ9+AZ10+AZ11+AZ12+AZ13+AZ14+AZ15))</formula>
    </cfRule>
  </conditionalFormatting>
  <conditionalFormatting sqref="X16">
    <cfRule type="cellIs" priority="16" dxfId="2" operator="lessThan" stopIfTrue="1">
      <formula>X9+X10+X11+X12+X13+X14+X15-(0.01*(X9+X10+X11+X12+X13+X14+X15))</formula>
    </cfRule>
  </conditionalFormatting>
  <conditionalFormatting sqref="N16">
    <cfRule type="cellIs" priority="15" dxfId="2" operator="lessThan" stopIfTrue="1">
      <formula>N9+N10+N11+N12+N13+N14+N15-(0.01*(N9+N10+N11+N12+N13+N14+N15))</formula>
    </cfRule>
  </conditionalFormatting>
  <conditionalFormatting sqref="AL16">
    <cfRule type="cellIs" priority="14"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2" operator="equal" stopIfTrue="1">
      <formula>"&gt; 25%"</formula>
    </cfRule>
  </conditionalFormatting>
  <conditionalFormatting sqref="BI9:BI16">
    <cfRule type="cellIs" priority="13" dxfId="2" operator="equal" stopIfTrue="1">
      <formula>"&gt; 100%"</formula>
    </cfRule>
  </conditionalFormatting>
  <conditionalFormatting sqref="DA23 CU23 CS23 CQ23 CO23 CM23 CK23 CI23 CG23 CE23 CC23 CA23 BY23 BW23 BU23 BS23 BQ23 BG23 BI23 BK23 BM23 BO23">
    <cfRule type="cellIs" priority="8" dxfId="438" operator="equal" stopIfTrue="1">
      <formula>0</formula>
    </cfRule>
  </conditionalFormatting>
  <conditionalFormatting sqref="CO24 BI24 BQ24 BS24 BU24 BW24 BY24 CA24 CC24 CE24 CG24 CI24 CK24 CM24 DA24 CU24 CS24 CQ24 BG24 BK24 BM24 BO24">
    <cfRule type="cellIs" priority="9" dxfId="2" operator="equal" stopIfTrue="1">
      <formula>"&lt;&gt;"</formula>
    </cfRule>
  </conditionalFormatting>
  <conditionalFormatting sqref="BG22 BI22 BQ22 BS22 BU22 BW22 BY22 CA22 CC22 CE22 CG22 CI22 CK22 CM22 DA22 CU22 CS22 CO22 CQ22 BK22 BM22 BO22">
    <cfRule type="cellIs" priority="10" dxfId="2" operator="equal" stopIfTrue="1">
      <formula>"&lt;&gt;"</formula>
    </cfRule>
    <cfRule type="cellIs" priority="11" dxfId="2" operator="equal" stopIfTrue="1">
      <formula>"8&lt;9"</formula>
    </cfRule>
  </conditionalFormatting>
  <conditionalFormatting sqref="AV16">
    <cfRule type="cellIs" priority="7" dxfId="2" operator="lessThan" stopIfTrue="1">
      <formula>AV9+AV10+AV11+AV12+AV13+AV14+AV15-(0.01*(AV9+AV10+AV11+AV12+AV13+AV14+AV15))</formula>
    </cfRule>
  </conditionalFormatting>
  <conditionalFormatting sqref="AX16">
    <cfRule type="cellIs" priority="6" dxfId="2" operator="lessThan" stopIfTrue="1">
      <formula>AX9+AX10+AX11+AX12+AX13+AX14+AX15-(0.01*(AX9+AX10+AX11+AX12+AX13+AX14+AX15))</formula>
    </cfRule>
  </conditionalFormatting>
  <conditionalFormatting sqref="CW9:CW16 CY9:CY16">
    <cfRule type="cellIs" priority="5" dxfId="2" operator="equal" stopIfTrue="1">
      <formula>"&gt; 25%"</formula>
    </cfRule>
  </conditionalFormatting>
  <conditionalFormatting sqref="CY23 CW23">
    <cfRule type="cellIs" priority="1" dxfId="438" operator="equal" stopIfTrue="1">
      <formula>0</formula>
    </cfRule>
  </conditionalFormatting>
  <conditionalFormatting sqref="CY24 CW24">
    <cfRule type="cellIs" priority="2" dxfId="2" operator="equal" stopIfTrue="1">
      <formula>"&lt;&gt;"</formula>
    </cfRule>
  </conditionalFormatting>
  <conditionalFormatting sqref="CY22 CW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5.57421875" style="401" hidden="1" customWidth="1"/>
    <col min="2" max="2" width="10.2812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1006" t="s">
        <v>74</v>
      </c>
      <c r="D1" s="1006"/>
      <c r="E1" s="1006"/>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72</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29" t="s">
        <v>174</v>
      </c>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29"/>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-386.67999267578125</v>
      </c>
      <c r="CT12" s="379"/>
      <c r="CU12" s="379">
        <f>AT9+AT10+AT11-AT12-AT13</f>
        <v>0</v>
      </c>
      <c r="CV12" s="379"/>
      <c r="CW12" s="379">
        <f>AV9+AV10+AV11-AV12-AV13</f>
        <v>-719.1900024414062</v>
      </c>
      <c r="CX12" s="379"/>
      <c r="CY12" s="379">
        <f>AX9+AX10+AX11-AX12-AX13</f>
        <v>0</v>
      </c>
      <c r="CZ12" s="379"/>
      <c r="DA12" s="379">
        <f>AZ9+AZ10+AZ11-AZ12-AZ13</f>
        <v>-1061.538</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v>386.67999267578125</v>
      </c>
      <c r="AS13" s="686" t="s">
        <v>327</v>
      </c>
      <c r="AT13" s="706"/>
      <c r="AU13" s="686"/>
      <c r="AV13" s="706">
        <v>719.1900024414062</v>
      </c>
      <c r="AW13" s="686" t="s">
        <v>327</v>
      </c>
      <c r="AX13" s="706"/>
      <c r="AY13" s="686"/>
      <c r="AZ13" s="706">
        <v>1061.538</v>
      </c>
      <c r="BA13" s="686" t="s">
        <v>327</v>
      </c>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386.67999267578125</v>
      </c>
      <c r="CT14" s="414"/>
      <c r="CU14" s="414">
        <f>AT13</f>
        <v>0</v>
      </c>
      <c r="CV14" s="414"/>
      <c r="CW14" s="414">
        <f>AV13</f>
        <v>719.1900024414062</v>
      </c>
      <c r="CX14" s="414"/>
      <c r="CY14" s="414">
        <f>AX13</f>
        <v>0</v>
      </c>
      <c r="CZ14" s="414"/>
      <c r="DA14" s="414">
        <f>AZ13</f>
        <v>1061.538</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v>386.67999267578125</v>
      </c>
      <c r="AS15" s="178" t="s">
        <v>327</v>
      </c>
      <c r="AT15" s="694"/>
      <c r="AU15" s="178"/>
      <c r="AV15" s="694">
        <v>719.1900024414062</v>
      </c>
      <c r="AW15" s="178" t="s">
        <v>327</v>
      </c>
      <c r="AX15" s="694"/>
      <c r="AY15" s="178"/>
      <c r="AZ15" s="694">
        <v>1061.538</v>
      </c>
      <c r="BA15" s="178" t="s">
        <v>327</v>
      </c>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386.67999267578125</v>
      </c>
      <c r="CT15" s="379"/>
      <c r="CU15" s="379">
        <f>AT14+AT15+AT17+AT18</f>
        <v>0</v>
      </c>
      <c r="CV15" s="379"/>
      <c r="CW15" s="379">
        <f>AV14+AV15+AV17+AV18</f>
        <v>719.1900024414062</v>
      </c>
      <c r="CX15" s="328"/>
      <c r="CY15" s="379">
        <f>AX14+AX15+AX17+AX18</f>
        <v>0</v>
      </c>
      <c r="CZ15" s="379"/>
      <c r="DA15" s="379">
        <f>AZ14+AZ15+AZ17+AZ18</f>
        <v>1061.538</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0</v>
      </c>
      <c r="CN17" s="346"/>
      <c r="CO17" s="346">
        <f>'R1'!AN16</f>
        <v>0</v>
      </c>
      <c r="CP17" s="346"/>
      <c r="CQ17" s="346">
        <f>'R1'!AP16</f>
        <v>0</v>
      </c>
      <c r="CR17" s="734"/>
      <c r="CS17" s="346">
        <f>'R1'!AR16</f>
        <v>0</v>
      </c>
      <c r="CT17" s="346"/>
      <c r="CU17" s="346">
        <f>'R1'!AT16</f>
        <v>0</v>
      </c>
      <c r="CV17" s="346"/>
      <c r="CW17" s="346">
        <f>'R1'!AV16</f>
        <v>0</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36" t="s">
        <v>125</v>
      </c>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036"/>
      <c r="AN21" s="1036"/>
      <c r="AO21" s="1036"/>
      <c r="AP21" s="1036"/>
      <c r="AQ21" s="1036"/>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11" t="s">
        <v>23</v>
      </c>
      <c r="E22" s="1011"/>
      <c r="F22" s="1011"/>
      <c r="G22" s="1011"/>
      <c r="H22" s="1011"/>
      <c r="I22" s="1011"/>
      <c r="J22" s="1011"/>
      <c r="K22" s="1011"/>
      <c r="L22" s="1011"/>
      <c r="M22" s="1011"/>
      <c r="N22" s="1011"/>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1011"/>
      <c r="AL22" s="1011"/>
      <c r="AM22" s="1011"/>
      <c r="AN22" s="1011"/>
      <c r="AO22" s="1011"/>
      <c r="AP22" s="1011"/>
      <c r="AQ22" s="1011"/>
      <c r="AR22" s="1019"/>
      <c r="AS22" s="1019"/>
      <c r="AT22" s="1019"/>
      <c r="AU22" s="1019"/>
      <c r="AV22" s="1019"/>
      <c r="AW22" s="1019"/>
      <c r="AX22" s="1019"/>
      <c r="AY22" s="1019"/>
      <c r="AZ22" s="1019"/>
      <c r="BA22" s="1019"/>
      <c r="BB22" s="1019"/>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1004" t="s">
        <v>236</v>
      </c>
      <c r="E23" s="1004"/>
      <c r="F23" s="1004"/>
      <c r="G23" s="1004"/>
      <c r="H23" s="1004"/>
      <c r="I23" s="1004"/>
      <c r="J23" s="1004"/>
      <c r="K23" s="1004"/>
      <c r="L23" s="1004"/>
      <c r="M23" s="1004"/>
      <c r="N23" s="1004"/>
      <c r="O23" s="1004"/>
      <c r="P23" s="1004"/>
      <c r="Q23" s="1004"/>
      <c r="R23" s="1004"/>
      <c r="S23" s="1004"/>
      <c r="T23" s="1004"/>
      <c r="U23" s="1004"/>
      <c r="V23" s="1004"/>
      <c r="W23" s="1004"/>
      <c r="X23" s="1004"/>
      <c r="Y23" s="1004"/>
      <c r="Z23" s="1004"/>
      <c r="AA23" s="1004"/>
      <c r="AB23" s="1004"/>
      <c r="AC23" s="1004"/>
      <c r="AD23" s="1004"/>
      <c r="AE23" s="1004"/>
      <c r="AF23" s="1004"/>
      <c r="AG23" s="1004"/>
      <c r="AH23" s="1004"/>
      <c r="AI23" s="1004"/>
      <c r="AJ23" s="1004"/>
      <c r="AK23" s="1004"/>
      <c r="AL23" s="1004"/>
      <c r="AM23" s="1004"/>
      <c r="AN23" s="1004"/>
      <c r="AO23" s="1004"/>
      <c r="AP23" s="1004"/>
      <c r="AQ23" s="1004"/>
      <c r="AR23" s="1004"/>
      <c r="AS23" s="1004"/>
      <c r="AT23" s="1004"/>
      <c r="AU23" s="1004"/>
      <c r="AV23" s="1004"/>
      <c r="AW23" s="1004"/>
      <c r="AX23" s="1004"/>
      <c r="AY23" s="1004"/>
      <c r="AZ23" s="1004"/>
      <c r="BA23" s="1004"/>
      <c r="BB23" s="1004"/>
      <c r="BC23" s="427"/>
      <c r="DB23" s="2"/>
      <c r="DC23" s="2"/>
      <c r="DD23" s="2"/>
      <c r="DE23" s="2"/>
      <c r="DF23" s="2"/>
      <c r="DG23" s="2"/>
      <c r="DH23" s="2"/>
      <c r="DI23" s="2"/>
      <c r="DJ23" s="2"/>
      <c r="DK23" s="2"/>
      <c r="DL23" s="2"/>
      <c r="DM23" s="2"/>
      <c r="DN23" s="2"/>
      <c r="DO23" s="2"/>
    </row>
    <row r="24" spans="3:106" ht="4.5" customHeight="1">
      <c r="C24" s="271"/>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26" t="str">
        <f>D9&amp;" (R2,1)"</f>
        <v>Stock of hazardous waste at the beginning of the year (R2,1)</v>
      </c>
      <c r="I26" s="1027"/>
      <c r="J26" s="1027"/>
      <c r="K26" s="1027"/>
      <c r="L26" s="1027"/>
      <c r="M26" s="1028"/>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23" t="str">
        <f>D13&amp;" (R2,5) [-]"</f>
        <v>Hazardous waste treated or disposed of during the year (=6+7+9+10) (R2,5) [-]</v>
      </c>
      <c r="R28" s="1024"/>
      <c r="S28" s="1024"/>
      <c r="T28" s="1024"/>
      <c r="U28" s="1024"/>
      <c r="V28" s="1024"/>
      <c r="W28" s="1025"/>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16" t="str">
        <f>D12&amp;" (R2,4) [-]"</f>
        <v>Hazardous waste exported during the year (R2,4) [-]</v>
      </c>
      <c r="R30" s="1017"/>
      <c r="S30" s="1017"/>
      <c r="T30" s="1017"/>
      <c r="U30" s="1017"/>
      <c r="V30" s="1017"/>
      <c r="W30" s="1018"/>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30" t="str">
        <f>D19&amp;" (R2,11)"</f>
        <v>Stock of hazardous waste at the end of the year (=1+2+3-4-5) (R2,11)</v>
      </c>
      <c r="I31" s="1031"/>
      <c r="J31" s="1031"/>
      <c r="K31" s="1031"/>
      <c r="L31" s="1031"/>
      <c r="M31" s="1032"/>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33"/>
      <c r="I32" s="1034"/>
      <c r="J32" s="1034"/>
      <c r="K32" s="1034"/>
      <c r="L32" s="1034"/>
      <c r="M32" s="1035"/>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97" t="s">
        <v>123</v>
      </c>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998"/>
      <c r="AZ36" s="998"/>
      <c r="BA36" s="998"/>
      <c r="BB36" s="999"/>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13"/>
      <c r="CL36" s="1013"/>
      <c r="CM36" s="1013"/>
      <c r="CN36" s="335"/>
      <c r="CO36" s="283"/>
      <c r="CP36" s="283"/>
      <c r="CQ36" s="283"/>
      <c r="CR36" s="283"/>
      <c r="CS36" s="283"/>
      <c r="CT36" s="335"/>
      <c r="CU36" s="283"/>
      <c r="CV36" s="283"/>
      <c r="CW36" s="283"/>
      <c r="CX36" s="283"/>
      <c r="CY36" s="283"/>
      <c r="CZ36" s="283"/>
      <c r="DA36" s="283"/>
    </row>
    <row r="37" spans="1:105" ht="16.5" customHeight="1">
      <c r="A37" s="401">
        <v>1</v>
      </c>
      <c r="B37" s="401">
        <v>6416</v>
      </c>
      <c r="C37" s="913" t="s">
        <v>327</v>
      </c>
      <c r="D37" s="990" t="s">
        <v>334</v>
      </c>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2"/>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38"/>
      <c r="D38" s="1014"/>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1014"/>
      <c r="AY38" s="1014"/>
      <c r="AZ38" s="1014"/>
      <c r="BA38" s="1014"/>
      <c r="BB38" s="1015"/>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2"/>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0"/>
      <c r="AP49" s="990"/>
      <c r="AQ49" s="990"/>
      <c r="AR49" s="990"/>
      <c r="AS49" s="990"/>
      <c r="AT49" s="990"/>
      <c r="AU49" s="990"/>
      <c r="AV49" s="990"/>
      <c r="AW49" s="990"/>
      <c r="AX49" s="990"/>
      <c r="AY49" s="990"/>
      <c r="AZ49" s="990"/>
      <c r="BA49" s="990"/>
      <c r="BB49" s="992"/>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0"/>
      <c r="AY50" s="990"/>
      <c r="AZ50" s="990"/>
      <c r="BA50" s="990"/>
      <c r="BB50" s="992"/>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0"/>
      <c r="BB51" s="992"/>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c r="AY52" s="990"/>
      <c r="AZ52" s="990"/>
      <c r="BA52" s="990"/>
      <c r="BB52" s="992"/>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90"/>
      <c r="E53" s="990"/>
      <c r="F53" s="990"/>
      <c r="G53" s="990"/>
      <c r="H53" s="990"/>
      <c r="I53" s="990"/>
      <c r="J53" s="990"/>
      <c r="K53" s="990"/>
      <c r="L53" s="990"/>
      <c r="M53" s="990"/>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0"/>
      <c r="AK53" s="990"/>
      <c r="AL53" s="990"/>
      <c r="AM53" s="990"/>
      <c r="AN53" s="990"/>
      <c r="AO53" s="990"/>
      <c r="AP53" s="990"/>
      <c r="AQ53" s="990"/>
      <c r="AR53" s="990"/>
      <c r="AS53" s="990"/>
      <c r="AT53" s="990"/>
      <c r="AU53" s="990"/>
      <c r="AV53" s="990"/>
      <c r="AW53" s="990"/>
      <c r="AX53" s="990"/>
      <c r="AY53" s="990"/>
      <c r="AZ53" s="990"/>
      <c r="BA53" s="990"/>
      <c r="BB53" s="992"/>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990"/>
      <c r="AQ54" s="990"/>
      <c r="AR54" s="990"/>
      <c r="AS54" s="990"/>
      <c r="AT54" s="990"/>
      <c r="AU54" s="990"/>
      <c r="AV54" s="990"/>
      <c r="AW54" s="990"/>
      <c r="AX54" s="990"/>
      <c r="AY54" s="990"/>
      <c r="AZ54" s="990"/>
      <c r="BA54" s="990"/>
      <c r="BB54" s="992"/>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0"/>
      <c r="AJ55" s="990"/>
      <c r="AK55" s="990"/>
      <c r="AL55" s="990"/>
      <c r="AM55" s="990"/>
      <c r="AN55" s="990"/>
      <c r="AO55" s="990"/>
      <c r="AP55" s="990"/>
      <c r="AQ55" s="990"/>
      <c r="AR55" s="990"/>
      <c r="AS55" s="990"/>
      <c r="AT55" s="990"/>
      <c r="AU55" s="990"/>
      <c r="AV55" s="990"/>
      <c r="AW55" s="990"/>
      <c r="AX55" s="990"/>
      <c r="AY55" s="990"/>
      <c r="AZ55" s="990"/>
      <c r="BA55" s="990"/>
      <c r="BB55" s="992"/>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0"/>
      <c r="AL56" s="990"/>
      <c r="AM56" s="990"/>
      <c r="AN56" s="990"/>
      <c r="AO56" s="990"/>
      <c r="AP56" s="990"/>
      <c r="AQ56" s="990"/>
      <c r="AR56" s="990"/>
      <c r="AS56" s="990"/>
      <c r="AT56" s="990"/>
      <c r="AU56" s="990"/>
      <c r="AV56" s="990"/>
      <c r="AW56" s="990"/>
      <c r="AX56" s="990"/>
      <c r="AY56" s="990"/>
      <c r="AZ56" s="990"/>
      <c r="BA56" s="990"/>
      <c r="BB56" s="992"/>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0"/>
      <c r="AY57" s="990"/>
      <c r="AZ57" s="990"/>
      <c r="BA57" s="990"/>
      <c r="BB57" s="992"/>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2"/>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20"/>
      <c r="E59" s="1021"/>
      <c r="F59" s="1021"/>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021"/>
      <c r="AE59" s="1021"/>
      <c r="AF59" s="1021"/>
      <c r="AG59" s="1021"/>
      <c r="AH59" s="1021"/>
      <c r="AI59" s="1021"/>
      <c r="AJ59" s="1021"/>
      <c r="AK59" s="1021"/>
      <c r="AL59" s="1021"/>
      <c r="AM59" s="1021"/>
      <c r="AN59" s="1021"/>
      <c r="AO59" s="1021"/>
      <c r="AP59" s="1021"/>
      <c r="AQ59" s="1021"/>
      <c r="AR59" s="1021"/>
      <c r="AS59" s="1021"/>
      <c r="AT59" s="1021"/>
      <c r="AU59" s="1021"/>
      <c r="AV59" s="1021"/>
      <c r="AW59" s="1021"/>
      <c r="AX59" s="1021"/>
      <c r="AY59" s="1021"/>
      <c r="AZ59" s="1021"/>
      <c r="BA59" s="1021"/>
      <c r="BB59" s="1022"/>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Q28:W28"/>
    <mergeCell ref="H26:M26"/>
    <mergeCell ref="D51:BB51"/>
    <mergeCell ref="D52:BB52"/>
    <mergeCell ref="C1:E1"/>
    <mergeCell ref="D36:BB36"/>
    <mergeCell ref="C6:AQ6"/>
    <mergeCell ref="D24:AQ24"/>
    <mergeCell ref="H31:M32"/>
    <mergeCell ref="D21:AQ21"/>
    <mergeCell ref="D22:BB22"/>
    <mergeCell ref="D23:BB23"/>
    <mergeCell ref="D58:BB58"/>
    <mergeCell ref="D59:BB59"/>
    <mergeCell ref="D53:BB53"/>
    <mergeCell ref="D54:BB54"/>
    <mergeCell ref="D55:BB55"/>
    <mergeCell ref="D56:BB56"/>
    <mergeCell ref="D57:BB57"/>
    <mergeCell ref="D46:BB46"/>
    <mergeCell ref="D47:BB47"/>
    <mergeCell ref="D48:BB48"/>
    <mergeCell ref="Q30:W30"/>
    <mergeCell ref="D50:BB50"/>
    <mergeCell ref="D49:BB49"/>
    <mergeCell ref="D41:BB41"/>
    <mergeCell ref="D42:BB42"/>
    <mergeCell ref="CK36:CM36"/>
    <mergeCell ref="D39:BB39"/>
    <mergeCell ref="D40:BB40"/>
    <mergeCell ref="D45:BB45"/>
    <mergeCell ref="D43:BB43"/>
    <mergeCell ref="D44:BB44"/>
    <mergeCell ref="D38:BB38"/>
    <mergeCell ref="D37:BB37"/>
  </mergeCells>
  <conditionalFormatting sqref="F13">
    <cfRule type="cellIs" priority="134" dxfId="2" operator="lessThan" stopIfTrue="1">
      <formula>F14+F15+F17+F18-(0.01*(F14+F15+F17+F18))</formula>
    </cfRule>
  </conditionalFormatting>
  <conditionalFormatting sqref="F19">
    <cfRule type="cellIs" priority="135" dxfId="2" operator="lessThan" stopIfTrue="1">
      <formula>F9+F10+F11-F12-F13-(0.01*(F9+F10+F11-F12-F13))</formula>
    </cfRule>
  </conditionalFormatting>
  <conditionalFormatting sqref="F15">
    <cfRule type="cellIs" priority="133" dxfId="15" operator="lessThan" stopIfTrue="1">
      <formula>F16</formula>
    </cfRule>
  </conditionalFormatting>
  <conditionalFormatting sqref="AB13">
    <cfRule type="cellIs" priority="111" dxfId="2" operator="lessThan" stopIfTrue="1">
      <formula>AB14+AB15+AB17+AB18-(0.01*(AB14+AB15+AB17+AB18))</formula>
    </cfRule>
  </conditionalFormatting>
  <conditionalFormatting sqref="AB19">
    <cfRule type="cellIs" priority="112" dxfId="2" operator="lessThan" stopIfTrue="1">
      <formula>AB9+AB10+AB11-AB12-AB13-(0.01*(AB9+AB10+AB11-AB12-AB13))</formula>
    </cfRule>
  </conditionalFormatting>
  <conditionalFormatting sqref="AB15">
    <cfRule type="cellIs" priority="82"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4">
      <selection activeCell="F9" sqref="F9"/>
    </sheetView>
  </sheetViews>
  <sheetFormatPr defaultColWidth="7.28125" defaultRowHeight="12.75"/>
  <cols>
    <col min="1" max="1" width="5.140625" style="401" hidden="1" customWidth="1"/>
    <col min="2" max="2" width="3.851562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1006" t="s">
        <v>74</v>
      </c>
      <c r="D1" s="1006"/>
      <c r="E1" s="1006"/>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72</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44"/>
      <c r="CH4" s="1044"/>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29" t="s">
        <v>51</v>
      </c>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45"/>
      <c r="AB6" s="1029"/>
      <c r="AC6" s="1045"/>
      <c r="AD6" s="1029"/>
      <c r="AE6" s="1045"/>
      <c r="AF6" s="1029"/>
      <c r="AG6" s="1045"/>
      <c r="AH6" s="1029"/>
      <c r="AI6" s="1045"/>
      <c r="AJ6" s="1029"/>
      <c r="AK6" s="1045"/>
      <c r="AL6" s="1029"/>
      <c r="AM6" s="1045"/>
      <c r="AN6" s="1029"/>
      <c r="AO6" s="1045"/>
      <c r="AP6" s="1029"/>
      <c r="AQ6" s="1045"/>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v>85.67121124267578</v>
      </c>
      <c r="AS10" s="184" t="s">
        <v>327</v>
      </c>
      <c r="AT10" s="694"/>
      <c r="AU10" s="184"/>
      <c r="AV10" s="694"/>
      <c r="AW10" s="184"/>
      <c r="AX10" s="694"/>
      <c r="AY10" s="184"/>
      <c r="AZ10" s="69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v>45.32820129394531</v>
      </c>
      <c r="AS11" s="178" t="s">
        <v>327</v>
      </c>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c r="AE12" s="686"/>
      <c r="AF12" s="706"/>
      <c r="AG12" s="686"/>
      <c r="AH12" s="706"/>
      <c r="AI12" s="686"/>
      <c r="AJ12" s="706"/>
      <c r="AK12" s="686"/>
      <c r="AL12" s="706"/>
      <c r="AM12" s="686"/>
      <c r="AN12" s="706"/>
      <c r="AO12" s="686"/>
      <c r="AP12" s="706"/>
      <c r="AQ12" s="686"/>
      <c r="AR12" s="706">
        <v>130.99940490722656</v>
      </c>
      <c r="AS12" s="686" t="s">
        <v>327</v>
      </c>
      <c r="AT12" s="706"/>
      <c r="AU12" s="686"/>
      <c r="AV12" s="706">
        <v>85.94554138183594</v>
      </c>
      <c r="AW12" s="686" t="s">
        <v>327</v>
      </c>
      <c r="AX12" s="706"/>
      <c r="AY12" s="686"/>
      <c r="AZ12" s="706">
        <v>240.55332900000002</v>
      </c>
      <c r="BA12" s="178" t="s">
        <v>327</v>
      </c>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N/A</v>
      </c>
      <c r="CP12" s="379"/>
      <c r="CQ12" s="379" t="str">
        <f t="shared" si="16"/>
        <v>N/A</v>
      </c>
      <c r="CR12" s="235"/>
      <c r="CS12" s="379" t="str">
        <f t="shared" si="17"/>
        <v>N/A</v>
      </c>
      <c r="CT12" s="379"/>
      <c r="CU12" s="379" t="str">
        <f t="shared" si="18"/>
        <v>N/A</v>
      </c>
      <c r="CV12" s="306"/>
      <c r="CW12" s="379" t="str">
        <f t="shared" si="19"/>
        <v>N/A</v>
      </c>
      <c r="CX12" s="235"/>
      <c r="CY12" s="379" t="str">
        <f t="shared" si="20"/>
        <v>N/A</v>
      </c>
      <c r="CZ12" s="379"/>
      <c r="DA12" s="379" t="str">
        <f t="shared" si="21"/>
        <v>N/A</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c r="AY15" s="178"/>
      <c r="AZ15" s="939"/>
      <c r="BA15" s="937"/>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 t="shared" si="20"/>
        <v>N/A</v>
      </c>
      <c r="CZ15" s="379"/>
      <c r="DA15" s="379" t="str">
        <f t="shared" si="21"/>
        <v>N/A</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v>1.0829989910125732</v>
      </c>
      <c r="AS16" s="178" t="s">
        <v>327</v>
      </c>
      <c r="AT16" s="705"/>
      <c r="AU16" s="178"/>
      <c r="AV16" s="705">
        <v>0.9990000128746033</v>
      </c>
      <c r="AW16" s="178" t="s">
        <v>327</v>
      </c>
      <c r="AX16" s="705"/>
      <c r="AY16" s="178"/>
      <c r="AZ16" s="705">
        <v>1.508081</v>
      </c>
      <c r="BA16" s="178" t="s">
        <v>327</v>
      </c>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706"/>
      <c r="AM18" s="687"/>
      <c r="AN18" s="706"/>
      <c r="AO18" s="687"/>
      <c r="AP18" s="706"/>
      <c r="AQ18" s="687"/>
      <c r="AR18" s="706">
        <v>0.42337098717689514</v>
      </c>
      <c r="AS18" s="687" t="s">
        <v>327</v>
      </c>
      <c r="AT18" s="706"/>
      <c r="AU18" s="687"/>
      <c r="AV18" s="706">
        <v>0.718999981880188</v>
      </c>
      <c r="AW18" s="687" t="s">
        <v>327</v>
      </c>
      <c r="AX18" s="706"/>
      <c r="AY18" s="687"/>
      <c r="AZ18" s="706">
        <v>1.061538</v>
      </c>
      <c r="BA18" s="687" t="s">
        <v>327</v>
      </c>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706"/>
      <c r="AM20" s="178"/>
      <c r="AN20" s="706"/>
      <c r="AO20" s="178"/>
      <c r="AP20" s="706"/>
      <c r="AQ20" s="178"/>
      <c r="AR20" s="706">
        <v>129.4930419921875</v>
      </c>
      <c r="AS20" s="178" t="s">
        <v>327</v>
      </c>
      <c r="AT20" s="706"/>
      <c r="AU20" s="178"/>
      <c r="AV20" s="706">
        <v>84.22663116455078</v>
      </c>
      <c r="AW20" s="178" t="s">
        <v>327</v>
      </c>
      <c r="AX20" s="706"/>
      <c r="AY20" s="178"/>
      <c r="AZ20" s="706">
        <v>237.98371000000003</v>
      </c>
      <c r="BA20" s="178" t="s">
        <v>327</v>
      </c>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v>44.900001525878906</v>
      </c>
      <c r="AW24" s="184"/>
      <c r="AX24" s="706"/>
      <c r="AY24" s="184"/>
      <c r="AZ24" s="934">
        <v>49</v>
      </c>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v>59.099998474121094</v>
      </c>
      <c r="AW25" s="178"/>
      <c r="AX25" s="705"/>
      <c r="AY25" s="178"/>
      <c r="AZ25" s="705">
        <v>60.26999396502192</v>
      </c>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v>18.600000381469727</v>
      </c>
      <c r="AW26" s="195"/>
      <c r="AX26" s="721"/>
      <c r="AY26" s="195"/>
      <c r="AZ26" s="936">
        <v>24.167436090808494</v>
      </c>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1379814</v>
      </c>
      <c r="G27" s="544"/>
      <c r="H27" s="545">
        <v>1576291</v>
      </c>
      <c r="I27" s="544"/>
      <c r="J27" s="545">
        <v>1611827</v>
      </c>
      <c r="K27" s="544"/>
      <c r="L27" s="545">
        <v>1645846</v>
      </c>
      <c r="M27" s="544"/>
      <c r="N27" s="545">
        <v>1678111</v>
      </c>
      <c r="O27" s="544"/>
      <c r="P27" s="545">
        <v>1708368</v>
      </c>
      <c r="Q27" s="544"/>
      <c r="R27" s="545">
        <v>1736579</v>
      </c>
      <c r="S27" s="544"/>
      <c r="T27" s="545">
        <v>1762531</v>
      </c>
      <c r="U27" s="544"/>
      <c r="V27" s="545">
        <v>1786672</v>
      </c>
      <c r="W27" s="544"/>
      <c r="X27" s="545">
        <v>1810438</v>
      </c>
      <c r="Y27" s="544"/>
      <c r="Z27" s="545">
        <v>1835750</v>
      </c>
      <c r="AA27" s="544"/>
      <c r="AB27" s="545">
        <v>1864003</v>
      </c>
      <c r="AC27" s="544"/>
      <c r="AD27" s="545">
        <v>1895671</v>
      </c>
      <c r="AE27" s="544"/>
      <c r="AF27" s="545">
        <v>1930431</v>
      </c>
      <c r="AG27" s="544"/>
      <c r="AH27" s="545">
        <v>1967866</v>
      </c>
      <c r="AI27" s="544"/>
      <c r="AJ27" s="544">
        <v>2007212</v>
      </c>
      <c r="AK27" s="544"/>
      <c r="AL27" s="593">
        <v>2047831</v>
      </c>
      <c r="AM27" s="544"/>
      <c r="AN27" s="545">
        <v>2089706</v>
      </c>
      <c r="AO27" s="544"/>
      <c r="AP27" s="545">
        <v>2132822</v>
      </c>
      <c r="AQ27" s="544"/>
      <c r="AR27" s="544">
        <v>2176510</v>
      </c>
      <c r="AS27" s="544"/>
      <c r="AT27" s="544">
        <v>2219937</v>
      </c>
      <c r="AU27" s="544"/>
      <c r="AV27" s="544">
        <v>2262485</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1011" t="s">
        <v>23</v>
      </c>
      <c r="E29" s="1011"/>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041"/>
      <c r="AS29" s="1041"/>
      <c r="AT29" s="1041"/>
      <c r="AU29" s="1041"/>
      <c r="AV29" s="1041"/>
      <c r="AW29" s="1041"/>
      <c r="AX29" s="1041"/>
      <c r="AY29" s="1041"/>
      <c r="AZ29" s="1041"/>
      <c r="BA29" s="1041"/>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1004" t="s">
        <v>236</v>
      </c>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1004"/>
      <c r="AY30" s="1004"/>
      <c r="AZ30" s="1004"/>
      <c r="BA30" s="1004"/>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0</v>
      </c>
      <c r="CF30" s="437"/>
      <c r="CG30" s="437">
        <f>AF12</f>
        <v>0</v>
      </c>
      <c r="CH30" s="437"/>
      <c r="CI30" s="437">
        <f>AH12</f>
        <v>0</v>
      </c>
      <c r="CJ30" s="437"/>
      <c r="CK30" s="437">
        <f>AJ12</f>
        <v>0</v>
      </c>
      <c r="CL30" s="437"/>
      <c r="CM30" s="437">
        <f>AL12</f>
        <v>0</v>
      </c>
      <c r="CN30" s="437"/>
      <c r="CO30" s="437">
        <f>AN12</f>
        <v>0</v>
      </c>
      <c r="CP30" s="437"/>
      <c r="CQ30" s="437">
        <f>AP12</f>
        <v>0</v>
      </c>
      <c r="CR30" s="749"/>
      <c r="CS30" s="437">
        <f>AR12</f>
        <v>130.99940490722656</v>
      </c>
      <c r="CT30" s="437"/>
      <c r="CU30" s="437">
        <f>AT12</f>
        <v>0</v>
      </c>
      <c r="CV30" s="437"/>
      <c r="CW30" s="437">
        <f>AV12</f>
        <v>85.94554138183594</v>
      </c>
      <c r="CX30" s="749"/>
      <c r="CY30" s="437">
        <f>AX12</f>
        <v>0</v>
      </c>
      <c r="CZ30" s="437"/>
      <c r="DA30" s="437">
        <f>AZ12</f>
        <v>240.55332900000002</v>
      </c>
    </row>
    <row r="31" spans="3:119" ht="9.75" customHeight="1">
      <c r="C31" s="271"/>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0"/>
      <c r="AI31" s="1000"/>
      <c r="AJ31" s="1000"/>
      <c r="AK31" s="1000"/>
      <c r="AL31" s="1000"/>
      <c r="AM31" s="1000"/>
      <c r="AN31" s="1000"/>
      <c r="AO31" s="1000"/>
      <c r="AP31" s="1000"/>
      <c r="AQ31" s="1000"/>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130.9994125366211</v>
      </c>
      <c r="CT31" s="438"/>
      <c r="CU31" s="751">
        <f>AT10+AT11</f>
        <v>0</v>
      </c>
      <c r="CV31" s="438"/>
      <c r="CW31" s="438">
        <f>AV10+AV11</f>
        <v>0</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1009"/>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1009"/>
      <c r="AL32" s="1009"/>
      <c r="AM32" s="1009"/>
      <c r="AN32" s="1009"/>
      <c r="AO32" s="1009"/>
      <c r="AP32" s="1009"/>
      <c r="AQ32" s="1009"/>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ok</v>
      </c>
      <c r="CT32" s="751"/>
      <c r="CU32" s="751" t="str">
        <f>IF(OR(ISBLANK(AT10),ISBLANK(AT11)),"N/A",IF(ABS(CU30-CU31)&lt;=0.05,"ok","&lt;&gt;"))</f>
        <v>N/A</v>
      </c>
      <c r="CV32" s="751"/>
      <c r="CW32" s="751" t="str">
        <f>IF(OR(ISBLANK(AV10),ISBLANK(AV11)),"N/A",IF(ABS(CW30-CW31)&lt;=0.05,"ok","&lt;&gt;"))</f>
        <v>N/A</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0</v>
      </c>
      <c r="BH33" s="751"/>
      <c r="BI33" s="751">
        <f>H12*1000*1000/H27</f>
        <v>0</v>
      </c>
      <c r="BJ33" s="751"/>
      <c r="BK33" s="751">
        <f>J12*1000*1000/J27</f>
        <v>0</v>
      </c>
      <c r="BL33" s="751"/>
      <c r="BM33" s="751">
        <f>L12*1000*1000/L27</f>
        <v>0</v>
      </c>
      <c r="BN33" s="751"/>
      <c r="BO33" s="751">
        <f>N12*1000*1000/N27</f>
        <v>0</v>
      </c>
      <c r="BP33" s="751"/>
      <c r="BQ33" s="751">
        <f>P12*1000*1000/P27</f>
        <v>0</v>
      </c>
      <c r="BR33" s="751"/>
      <c r="BS33" s="751">
        <f>R12*1000*1000/R27</f>
        <v>0</v>
      </c>
      <c r="BT33" s="751"/>
      <c r="BU33" s="751">
        <f>T12*1000*1000/T27</f>
        <v>0</v>
      </c>
      <c r="BV33" s="751"/>
      <c r="BW33" s="751">
        <f>V12*1000*1000/V27</f>
        <v>0</v>
      </c>
      <c r="BX33" s="751"/>
      <c r="BY33" s="751">
        <f>X12*1000*1000/X27</f>
        <v>0</v>
      </c>
      <c r="BZ33" s="751"/>
      <c r="CA33" s="751">
        <f>Z12*1000*1000/Z27</f>
        <v>0</v>
      </c>
      <c r="CB33" s="751"/>
      <c r="CC33" s="751">
        <f>AB12*1000*1000/AB27</f>
        <v>0</v>
      </c>
      <c r="CD33" s="751"/>
      <c r="CE33" s="751">
        <f>AD12*1000*1000/AD27</f>
        <v>0</v>
      </c>
      <c r="CF33" s="751"/>
      <c r="CG33" s="751">
        <f>AF12*1000*1000/AF27</f>
        <v>0</v>
      </c>
      <c r="CH33" s="751"/>
      <c r="CI33" s="751">
        <f>AH12*1000*1000/AH27</f>
        <v>0</v>
      </c>
      <c r="CJ33" s="751"/>
      <c r="CK33" s="751">
        <f>AJ12*1000*1000/AJ27</f>
        <v>0</v>
      </c>
      <c r="CL33" s="751"/>
      <c r="CM33" s="751">
        <f>AL12*1000*1000/AL27</f>
        <v>0</v>
      </c>
      <c r="CN33" s="751"/>
      <c r="CO33" s="751">
        <f>AN12*1000*1000/AN27</f>
        <v>0</v>
      </c>
      <c r="CP33" s="751"/>
      <c r="CQ33" s="751">
        <f>AP12*1000*1000/AP27</f>
        <v>0</v>
      </c>
      <c r="CR33" s="751"/>
      <c r="CS33" s="751">
        <f>AR12*1000*1000/AR27</f>
        <v>60.18782588052734</v>
      </c>
      <c r="CT33" s="751"/>
      <c r="CU33" s="751">
        <f>AT12*1000*1000/AT27</f>
        <v>0</v>
      </c>
      <c r="CV33" s="751"/>
      <c r="CW33" s="751" t="e">
        <f>AV12*1000*1000/AZ27</f>
        <v>#DIV/0!</v>
      </c>
      <c r="CX33" s="751"/>
      <c r="CY33" s="751" t="e">
        <f>AX12*1000*1000/AX27</f>
        <v>#DIV/0!</v>
      </c>
      <c r="CZ33" s="751"/>
      <c r="DA33" s="751"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N/A</v>
      </c>
      <c r="CB34" s="751"/>
      <c r="CC34" s="751" t="str">
        <f>IF(OR(ISBLANK(AB12)),"N/A",IF(CC33&lt;100,"&lt;&gt;",IF(CC33&gt;1000,"&lt;&gt;","ok")))</f>
        <v>N/A</v>
      </c>
      <c r="CD34" s="751"/>
      <c r="CE34" s="751" t="str">
        <f>IF(OR(ISBLANK(AD12)),"N/A",IF(CE33&lt;100,"&lt;&gt;",IF(CE33&gt;1000,"&lt;&gt;","ok")))</f>
        <v>N/A</v>
      </c>
      <c r="CF34" s="751"/>
      <c r="CG34" s="751" t="str">
        <f>IF(OR(ISBLANK(AF12)),"N/A",IF(CG33&lt;100,"&lt;&gt;",IF(CG33&gt;1000,"&lt;&gt;","ok")))</f>
        <v>N/A</v>
      </c>
      <c r="CH34" s="751"/>
      <c r="CI34" s="751" t="str">
        <f>IF(OR(ISBLANK(AH12)),"N/A",IF(CI33&lt;100,"&lt;&gt;",IF(CI33&gt;1000,"&lt;&gt;","ok")))</f>
        <v>N/A</v>
      </c>
      <c r="CJ34" s="751"/>
      <c r="CK34" s="751" t="str">
        <f>IF(OR(ISBLANK(AJ12)),"N/A",IF(CK33&lt;100,"&lt;&gt;",IF(CK33&gt;1000,"&lt;&gt;","ok")))</f>
        <v>N/A</v>
      </c>
      <c r="CL34" s="751"/>
      <c r="CM34" s="751" t="str">
        <f>IF(OR(ISBLANK(AL12)),"N/A",IF(CM33&lt;100,"&lt;&gt;",IF(CM33&gt;1000,"&lt;&gt;","ok")))</f>
        <v>N/A</v>
      </c>
      <c r="CN34" s="751"/>
      <c r="CO34" s="751" t="str">
        <f>IF(OR(ISBLANK(AN12)),"N/A",IF(CO33&lt;100,"&lt;&gt;",IF(CO33&gt;1000,"&lt;&gt;","ok")))</f>
        <v>N/A</v>
      </c>
      <c r="CP34" s="751"/>
      <c r="CQ34" s="751" t="str">
        <f>IF(OR(ISBLANK(AP12)),"N/A",IF(CQ33&lt;100,"&lt;&gt;",IF(CQ33&gt;1000,"&lt;&gt;","ok")))</f>
        <v>N/A</v>
      </c>
      <c r="CR34" s="751"/>
      <c r="CS34" s="751" t="str">
        <f>IF(OR(ISBLANK(AR12)),"N/A",IF(CS33&lt;100,"&lt;&gt;",IF(CS33&gt;1000,"&lt;&gt;","ok")))</f>
        <v>&lt;&gt;</v>
      </c>
      <c r="CT34" s="751"/>
      <c r="CU34" s="751" t="str">
        <f>IF(OR(ISBLANK(AT12)),"N/A",IF(CU33&lt;100,"&lt;&gt;",IF(CU33&gt;1000,"&lt;&gt;","ok")))</f>
        <v>N/A</v>
      </c>
      <c r="CV34" s="751"/>
      <c r="CW34" s="751" t="e">
        <f>IF(OR(ISBLANK(AV12)),"N/A",IF(CW33&lt;100,"&lt;&gt;",IF(CW33&gt;1000,"&lt;&gt;","ok")))</f>
        <v>#DIV/0!</v>
      </c>
      <c r="CX34" s="751"/>
      <c r="CY34" s="751" t="str">
        <f>IF(OR(ISBLANK(AX12)),"N/A",IF(CY33&lt;100,"&lt;&gt;",IF(CY33&gt;1000,"&lt;&gt;","ok")))</f>
        <v>N/A</v>
      </c>
      <c r="CZ34" s="751"/>
      <c r="DA34" s="751" t="e">
        <f>IF(OR(ISBLANK(AZ12)),"N/A",IF(DA33&lt;100,"&lt;&gt;",IF(DA33&gt;1000,"&lt;&gt;","ok")))</f>
        <v>#DIV/0!</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42"/>
      <c r="AO35" s="1043"/>
      <c r="AP35" s="1042"/>
      <c r="AQ35" s="917"/>
      <c r="AR35" s="202"/>
      <c r="AS35" s="917"/>
      <c r="AT35" s="202"/>
      <c r="AU35" s="917"/>
      <c r="AV35" s="202"/>
      <c r="AW35" s="917"/>
      <c r="AX35" s="202"/>
      <c r="AY35" s="917"/>
      <c r="AZ35" s="1042"/>
      <c r="BA35" s="1043"/>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97" t="s">
        <v>123</v>
      </c>
      <c r="E36" s="998"/>
      <c r="F36" s="998"/>
      <c r="G36" s="998"/>
      <c r="H36" s="998"/>
      <c r="I36" s="998"/>
      <c r="J36" s="998"/>
      <c r="K36" s="998"/>
      <c r="L36" s="998"/>
      <c r="M36" s="998"/>
      <c r="N36" s="998"/>
      <c r="O36" s="998"/>
      <c r="P36" s="998"/>
      <c r="Q36" s="998"/>
      <c r="R36" s="998"/>
      <c r="S36" s="998"/>
      <c r="T36" s="998"/>
      <c r="U36" s="998"/>
      <c r="V36" s="998"/>
      <c r="W36" s="998"/>
      <c r="X36" s="998"/>
      <c r="Y36" s="998"/>
      <c r="Z36" s="998"/>
      <c r="AA36" s="1046"/>
      <c r="AB36" s="998"/>
      <c r="AC36" s="1046"/>
      <c r="AD36" s="998"/>
      <c r="AE36" s="1046"/>
      <c r="AF36" s="998"/>
      <c r="AG36" s="1046"/>
      <c r="AH36" s="998"/>
      <c r="AI36" s="1046"/>
      <c r="AJ36" s="998"/>
      <c r="AK36" s="1046"/>
      <c r="AL36" s="998"/>
      <c r="AM36" s="1046"/>
      <c r="AN36" s="998"/>
      <c r="AO36" s="1046"/>
      <c r="AP36" s="998"/>
      <c r="AQ36" s="1046"/>
      <c r="AR36" s="998"/>
      <c r="AS36" s="1046"/>
      <c r="AT36" s="998"/>
      <c r="AU36" s="1046"/>
      <c r="AV36" s="1046"/>
      <c r="AW36" s="1046"/>
      <c r="AX36" s="1046"/>
      <c r="AY36" s="1046"/>
      <c r="AZ36" s="998"/>
      <c r="BA36" s="1046"/>
      <c r="BB36" s="999"/>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0</v>
      </c>
      <c r="CN36" s="436"/>
      <c r="CO36" s="436">
        <f>AN15</f>
        <v>0</v>
      </c>
      <c r="CP36" s="436"/>
      <c r="CQ36" s="436">
        <f>AP15</f>
        <v>0</v>
      </c>
      <c r="CR36" s="756"/>
      <c r="CS36" s="436">
        <f>AR15</f>
        <v>0</v>
      </c>
      <c r="CT36" s="436"/>
      <c r="CU36" s="436">
        <f>AT15</f>
        <v>0</v>
      </c>
      <c r="CV36" s="436"/>
      <c r="CW36" s="436">
        <f>AV15</f>
        <v>0</v>
      </c>
      <c r="CX36" s="756"/>
      <c r="CY36" s="436">
        <f>AX15</f>
        <v>0</v>
      </c>
      <c r="CZ36" s="436"/>
      <c r="DA36" s="436">
        <f>AZ15</f>
        <v>0</v>
      </c>
    </row>
    <row r="37" spans="1:105" ht="15.75" customHeight="1">
      <c r="A37" s="401">
        <v>1</v>
      </c>
      <c r="B37" s="401">
        <v>6417</v>
      </c>
      <c r="C37" s="913" t="s">
        <v>327</v>
      </c>
      <c r="D37" s="994" t="s">
        <v>335</v>
      </c>
      <c r="E37" s="994"/>
      <c r="F37" s="994"/>
      <c r="G37" s="994"/>
      <c r="H37" s="994"/>
      <c r="I37" s="994"/>
      <c r="J37" s="994"/>
      <c r="K37" s="994"/>
      <c r="L37" s="994"/>
      <c r="M37" s="994"/>
      <c r="N37" s="994"/>
      <c r="O37" s="994"/>
      <c r="P37" s="994"/>
      <c r="Q37" s="994"/>
      <c r="R37" s="994"/>
      <c r="S37" s="994"/>
      <c r="T37" s="994"/>
      <c r="U37" s="994"/>
      <c r="V37" s="994"/>
      <c r="W37" s="994"/>
      <c r="X37" s="994"/>
      <c r="Y37" s="994"/>
      <c r="Z37" s="994"/>
      <c r="AA37" s="994"/>
      <c r="AB37" s="994"/>
      <c r="AC37" s="994"/>
      <c r="AD37" s="994"/>
      <c r="AE37" s="994"/>
      <c r="AF37" s="994"/>
      <c r="AG37" s="994"/>
      <c r="AH37" s="994"/>
      <c r="AI37" s="994"/>
      <c r="AJ37" s="994"/>
      <c r="AK37" s="994"/>
      <c r="AL37" s="994"/>
      <c r="AM37" s="994"/>
      <c r="AN37" s="994"/>
      <c r="AO37" s="994"/>
      <c r="AP37" s="994"/>
      <c r="AQ37" s="994"/>
      <c r="AR37" s="994"/>
      <c r="AS37" s="994"/>
      <c r="AT37" s="994"/>
      <c r="AU37" s="994"/>
      <c r="AV37" s="994"/>
      <c r="AW37" s="994"/>
      <c r="AX37" s="994"/>
      <c r="AY37" s="994"/>
      <c r="AZ37" s="994"/>
      <c r="BA37" s="994"/>
      <c r="BB37" s="996"/>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0</v>
      </c>
      <c r="CF37" s="436"/>
      <c r="CG37" s="436">
        <f>AF12+AF13-AF14</f>
        <v>0</v>
      </c>
      <c r="CH37" s="436"/>
      <c r="CI37" s="436">
        <f>AH12+AH13-AH14</f>
        <v>0</v>
      </c>
      <c r="CJ37" s="436"/>
      <c r="CK37" s="436">
        <f>AJ12+AJ13-AJ14</f>
        <v>0</v>
      </c>
      <c r="CL37" s="436"/>
      <c r="CM37" s="436">
        <f>AL12+AL13-AL14</f>
        <v>0</v>
      </c>
      <c r="CN37" s="436"/>
      <c r="CO37" s="436">
        <f>AN12+AN13-AN14</f>
        <v>0</v>
      </c>
      <c r="CP37" s="436"/>
      <c r="CQ37" s="436">
        <f>AP12+AP13-AP14</f>
        <v>0</v>
      </c>
      <c r="CR37" s="756"/>
      <c r="CS37" s="436">
        <f>AR12+AR13-AR14</f>
        <v>130.99940490722656</v>
      </c>
      <c r="CT37" s="436"/>
      <c r="CU37" s="436">
        <f>AT12+AT13-AT14</f>
        <v>0</v>
      </c>
      <c r="CV37" s="436"/>
      <c r="CW37" s="436">
        <f>AV12+AV13-AV14</f>
        <v>85.94554138183594</v>
      </c>
      <c r="CX37" s="756"/>
      <c r="CY37" s="436">
        <f>AX12+AX13-AX14</f>
        <v>0</v>
      </c>
      <c r="CZ37" s="436"/>
      <c r="DA37" s="436">
        <f>AZ12+AZ13-AZ14</f>
        <v>240.55332900000002</v>
      </c>
    </row>
    <row r="38" spans="3:105" ht="15.75" customHeight="1">
      <c r="C38" s="914"/>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2"/>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3:105" ht="15.75" customHeight="1">
      <c r="C39" s="914"/>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0</v>
      </c>
      <c r="CF39" s="436"/>
      <c r="CG39" s="436">
        <f>AF16+AF17+AF18+AF20+AF22</f>
        <v>0</v>
      </c>
      <c r="CH39" s="436"/>
      <c r="CI39" s="436">
        <f>AH16+AH17+AH18+AH20+AH22</f>
        <v>0</v>
      </c>
      <c r="CJ39" s="436"/>
      <c r="CK39" s="436">
        <f>AJ16+AJ17+AJ18+AJ20+AJ22</f>
        <v>0</v>
      </c>
      <c r="CL39" s="436"/>
      <c r="CM39" s="436">
        <f>AL16+AL17+AL18+AL20+AL22</f>
        <v>0</v>
      </c>
      <c r="CN39" s="436"/>
      <c r="CO39" s="436">
        <f>AN16+AN17+AN18+AN20+AN22</f>
        <v>0</v>
      </c>
      <c r="CP39" s="436"/>
      <c r="CQ39" s="436">
        <f>AP16+AP17+AP18+AP20+AP22</f>
        <v>0</v>
      </c>
      <c r="CR39" s="756"/>
      <c r="CS39" s="436">
        <f>AR16+AR17+AR18+AR20+AR22</f>
        <v>130.99941197037697</v>
      </c>
      <c r="CT39" s="436"/>
      <c r="CU39" s="436">
        <f>AT16+AT17+AT18+AT20+AT22</f>
        <v>0</v>
      </c>
      <c r="CV39" s="436"/>
      <c r="CW39" s="436">
        <f>AV16+AV17+AV18+AV20+AV22</f>
        <v>85.94463115930557</v>
      </c>
      <c r="CX39" s="756"/>
      <c r="CY39" s="436">
        <f>AX16+AX17+AX18+AX20+AX22</f>
        <v>0</v>
      </c>
      <c r="CZ39" s="436"/>
      <c r="DA39" s="436">
        <f>AZ16+AZ17+AZ18+AZ20+AZ22</f>
        <v>240.55332900000002</v>
      </c>
    </row>
    <row r="40" spans="3:105" ht="15.75" customHeight="1">
      <c r="C40" s="914"/>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4"/>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ok</v>
      </c>
      <c r="CX41" s="490"/>
      <c r="CY41" s="490" t="str">
        <f>IF(OR(ISBLANK(AX24),ISBLANK(AX25),ISBLANK(AX26)),"N/A",IF(AX24&lt;AX26,"&lt;&gt;",IF(AX24&gt;AX25,"&lt;&gt;","ok")))</f>
        <v>N/A</v>
      </c>
      <c r="CZ41" s="490"/>
      <c r="DA41" s="490" t="str">
        <f>IF(OR(ISBLANK(AZ24),ISBLANK(AZ25),ISBLANK(AZ26)),"N/A",IF(AZ24&lt;AZ26,"&lt;&gt;",IF(AZ24&gt;AZ25,"&lt;&gt;","ok")))</f>
        <v>ok</v>
      </c>
    </row>
    <row r="42" spans="3:105" ht="15.75" customHeight="1">
      <c r="C42" s="914"/>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40"/>
      <c r="BD47" s="283"/>
      <c r="BE47" s="1038"/>
      <c r="BF47" s="1038"/>
      <c r="BG47" s="1038"/>
      <c r="BH47" s="1038"/>
      <c r="BI47" s="1038"/>
      <c r="BJ47" s="1038"/>
      <c r="BK47" s="1038"/>
      <c r="BL47" s="1038"/>
      <c r="BM47" s="1038"/>
      <c r="BN47" s="1038"/>
      <c r="BO47" s="1038"/>
      <c r="BP47" s="1038"/>
      <c r="BQ47" s="1038"/>
      <c r="BR47" s="1038"/>
      <c r="BS47" s="1038"/>
      <c r="BT47" s="1038"/>
      <c r="BU47" s="1038"/>
      <c r="BV47" s="1038"/>
      <c r="BW47" s="1038"/>
      <c r="BX47" s="1038"/>
      <c r="BY47" s="1038"/>
      <c r="BZ47" s="1038"/>
      <c r="CA47" s="1038"/>
      <c r="CB47" s="1038"/>
      <c r="CC47" s="1038"/>
      <c r="CD47" s="1038"/>
      <c r="CE47" s="1038"/>
      <c r="CF47" s="1038"/>
      <c r="CG47" s="1038"/>
      <c r="CH47" s="1038"/>
      <c r="CI47" s="1038"/>
      <c r="CJ47" s="1038"/>
      <c r="CK47" s="1038"/>
      <c r="CL47" s="1038"/>
      <c r="CM47" s="1038"/>
      <c r="CN47" s="1038"/>
      <c r="CO47" s="1038"/>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2"/>
      <c r="BC48" s="240"/>
      <c r="BD48" s="283"/>
      <c r="BE48" s="1038"/>
      <c r="BF48" s="1038"/>
      <c r="BG48" s="1038"/>
      <c r="BH48" s="1038"/>
      <c r="BI48" s="1038"/>
      <c r="BJ48" s="1038"/>
      <c r="BK48" s="1038"/>
      <c r="BL48" s="1038"/>
      <c r="BM48" s="1038"/>
      <c r="BN48" s="1038"/>
      <c r="BO48" s="1038"/>
      <c r="BP48" s="1038"/>
      <c r="BQ48" s="1038"/>
      <c r="BR48" s="1038"/>
      <c r="BS48" s="1038"/>
      <c r="BT48" s="1038"/>
      <c r="BU48" s="1038"/>
      <c r="BV48" s="1038"/>
      <c r="BW48" s="1038"/>
      <c r="BX48" s="1038"/>
      <c r="BY48" s="1038"/>
      <c r="BZ48" s="1038"/>
      <c r="CA48" s="1038"/>
      <c r="CB48" s="1038"/>
      <c r="CC48" s="1038"/>
      <c r="CD48" s="1038"/>
      <c r="CE48" s="1038"/>
      <c r="CF48" s="1038"/>
      <c r="CG48" s="1038"/>
      <c r="CH48" s="1038"/>
      <c r="CI48" s="1038"/>
      <c r="CJ48" s="1038"/>
      <c r="CK48" s="1038"/>
      <c r="CL48" s="1038"/>
      <c r="CM48" s="1038"/>
      <c r="CN48" s="1038"/>
      <c r="CO48" s="1038"/>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0"/>
      <c r="AP49" s="990"/>
      <c r="AQ49" s="990"/>
      <c r="AR49" s="990"/>
      <c r="AS49" s="990"/>
      <c r="AT49" s="990"/>
      <c r="AU49" s="990"/>
      <c r="AV49" s="990"/>
      <c r="AW49" s="990"/>
      <c r="AX49" s="990"/>
      <c r="AY49" s="990"/>
      <c r="AZ49" s="990"/>
      <c r="BA49" s="990"/>
      <c r="BB49" s="992"/>
      <c r="BC49" s="240"/>
      <c r="BD49" s="283"/>
      <c r="BE49" s="1038"/>
      <c r="BF49" s="1038"/>
      <c r="BG49" s="1038"/>
      <c r="BH49" s="1038"/>
      <c r="BI49" s="1038"/>
      <c r="BJ49" s="1038"/>
      <c r="BK49" s="1038"/>
      <c r="BL49" s="1038"/>
      <c r="BM49" s="1038"/>
      <c r="BN49" s="1038"/>
      <c r="BO49" s="1038"/>
      <c r="BP49" s="1038"/>
      <c r="BQ49" s="1038"/>
      <c r="BR49" s="1038"/>
      <c r="BS49" s="1038"/>
      <c r="BT49" s="1038"/>
      <c r="BU49" s="1038"/>
      <c r="BV49" s="1038"/>
      <c r="BW49" s="1038"/>
      <c r="BX49" s="1038"/>
      <c r="BY49" s="1038"/>
      <c r="BZ49" s="1038"/>
      <c r="CA49" s="1038"/>
      <c r="CB49" s="1038"/>
      <c r="CC49" s="1038"/>
      <c r="CD49" s="1038"/>
      <c r="CE49" s="1038"/>
      <c r="CF49" s="1038"/>
      <c r="CG49" s="1038"/>
      <c r="CH49" s="1038"/>
      <c r="CI49" s="1038"/>
      <c r="CJ49" s="1038"/>
      <c r="CK49" s="1038"/>
      <c r="CL49" s="1038"/>
      <c r="CM49" s="1038"/>
      <c r="CN49" s="1038"/>
      <c r="CO49" s="1038"/>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0"/>
      <c r="AY50" s="990"/>
      <c r="AZ50" s="990"/>
      <c r="BA50" s="990"/>
      <c r="BB50" s="992"/>
      <c r="BC50" s="240"/>
      <c r="BD50" s="283"/>
      <c r="BE50" s="1038"/>
      <c r="BF50" s="1038"/>
      <c r="BG50" s="1038"/>
      <c r="BH50" s="1038"/>
      <c r="BI50" s="1038"/>
      <c r="BJ50" s="1038"/>
      <c r="BK50" s="1038"/>
      <c r="BL50" s="1038"/>
      <c r="BM50" s="1038"/>
      <c r="BN50" s="1038"/>
      <c r="BO50" s="1038"/>
      <c r="BP50" s="1038"/>
      <c r="BQ50" s="1038"/>
      <c r="BR50" s="1038"/>
      <c r="BS50" s="1038"/>
      <c r="BT50" s="1038"/>
      <c r="BU50" s="1038"/>
      <c r="BV50" s="1038"/>
      <c r="BW50" s="1038"/>
      <c r="BX50" s="1038"/>
      <c r="BY50" s="1038"/>
      <c r="BZ50" s="1038"/>
      <c r="CA50" s="1038"/>
      <c r="CB50" s="1038"/>
      <c r="CC50" s="1038"/>
      <c r="CD50" s="1038"/>
      <c r="CE50" s="1038"/>
      <c r="CF50" s="1038"/>
      <c r="CG50" s="1038"/>
      <c r="CH50" s="1038"/>
      <c r="CI50" s="1038"/>
      <c r="CJ50" s="1038"/>
      <c r="CK50" s="1038"/>
      <c r="CL50" s="1038"/>
      <c r="CM50" s="1038"/>
      <c r="CN50" s="1038"/>
      <c r="CO50" s="1038"/>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0"/>
      <c r="BB51" s="992"/>
      <c r="BC51" s="240"/>
      <c r="BD51" s="283"/>
      <c r="BE51" s="1038"/>
      <c r="BF51" s="1038"/>
      <c r="BG51" s="1038"/>
      <c r="BH51" s="1038"/>
      <c r="BI51" s="1038"/>
      <c r="BJ51" s="1038"/>
      <c r="BK51" s="1038"/>
      <c r="BL51" s="1038"/>
      <c r="BM51" s="1038"/>
      <c r="BN51" s="1038"/>
      <c r="BO51" s="1038"/>
      <c r="BP51" s="1038"/>
      <c r="BQ51" s="1038"/>
      <c r="BR51" s="1038"/>
      <c r="BS51" s="1038"/>
      <c r="BT51" s="1038"/>
      <c r="BU51" s="1038"/>
      <c r="BV51" s="1038"/>
      <c r="BW51" s="1038"/>
      <c r="BX51" s="1038"/>
      <c r="BY51" s="1038"/>
      <c r="BZ51" s="1038"/>
      <c r="CA51" s="1038"/>
      <c r="CB51" s="1038"/>
      <c r="CC51" s="1038"/>
      <c r="CD51" s="1038"/>
      <c r="CE51" s="1038"/>
      <c r="CF51" s="1038"/>
      <c r="CG51" s="1038"/>
      <c r="CH51" s="1038"/>
      <c r="CI51" s="1038"/>
      <c r="CJ51" s="1038"/>
      <c r="CK51" s="1038"/>
      <c r="CL51" s="1038"/>
      <c r="CM51" s="1038"/>
      <c r="CN51" s="1038"/>
      <c r="CO51" s="1038"/>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c r="AY52" s="990"/>
      <c r="AZ52" s="990"/>
      <c r="BA52" s="990"/>
      <c r="BB52" s="992"/>
      <c r="BC52" s="240"/>
      <c r="BD52" s="283"/>
      <c r="BE52" s="1038"/>
      <c r="BF52" s="1038"/>
      <c r="BG52" s="1038"/>
      <c r="BH52" s="1038"/>
      <c r="BI52" s="1038"/>
      <c r="BJ52" s="1038"/>
      <c r="BK52" s="1038"/>
      <c r="BL52" s="1038"/>
      <c r="BM52" s="1038"/>
      <c r="BN52" s="1038"/>
      <c r="BO52" s="1038"/>
      <c r="BP52" s="1038"/>
      <c r="BQ52" s="1038"/>
      <c r="BR52" s="1038"/>
      <c r="BS52" s="1038"/>
      <c r="BT52" s="1038"/>
      <c r="BU52" s="1038"/>
      <c r="BV52" s="1038"/>
      <c r="BW52" s="1038"/>
      <c r="BX52" s="1038"/>
      <c r="BY52" s="1038"/>
      <c r="BZ52" s="1038"/>
      <c r="CA52" s="1038"/>
      <c r="CB52" s="1038"/>
      <c r="CC52" s="1038"/>
      <c r="CD52" s="1038"/>
      <c r="CE52" s="1038"/>
      <c r="CF52" s="1038"/>
      <c r="CG52" s="1038"/>
      <c r="CH52" s="1038"/>
      <c r="CI52" s="1038"/>
      <c r="CJ52" s="1038"/>
      <c r="CK52" s="1038"/>
      <c r="CL52" s="1038"/>
      <c r="CM52" s="1038"/>
      <c r="CN52" s="1038"/>
      <c r="CO52" s="1038"/>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90"/>
      <c r="E53" s="990"/>
      <c r="F53" s="990"/>
      <c r="G53" s="990"/>
      <c r="H53" s="990"/>
      <c r="I53" s="990"/>
      <c r="J53" s="990"/>
      <c r="K53" s="990"/>
      <c r="L53" s="990"/>
      <c r="M53" s="990"/>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0"/>
      <c r="AK53" s="990"/>
      <c r="AL53" s="990"/>
      <c r="AM53" s="990"/>
      <c r="AN53" s="990"/>
      <c r="AO53" s="990"/>
      <c r="AP53" s="990"/>
      <c r="AQ53" s="990"/>
      <c r="AR53" s="990"/>
      <c r="AS53" s="990"/>
      <c r="AT53" s="990"/>
      <c r="AU53" s="990"/>
      <c r="AV53" s="990"/>
      <c r="AW53" s="990"/>
      <c r="AX53" s="990"/>
      <c r="AY53" s="990"/>
      <c r="AZ53" s="990"/>
      <c r="BA53" s="990"/>
      <c r="BB53" s="992"/>
      <c r="BC53" s="240"/>
      <c r="BD53" s="283"/>
      <c r="BE53" s="1038"/>
      <c r="BF53" s="1038"/>
      <c r="BG53" s="1038"/>
      <c r="BH53" s="1038"/>
      <c r="BI53" s="1038"/>
      <c r="BJ53" s="1038"/>
      <c r="BK53" s="1038"/>
      <c r="BL53" s="1038"/>
      <c r="BM53" s="1038"/>
      <c r="BN53" s="1038"/>
      <c r="BO53" s="1038"/>
      <c r="BP53" s="1038"/>
      <c r="BQ53" s="1038"/>
      <c r="BR53" s="1038"/>
      <c r="BS53" s="1038"/>
      <c r="BT53" s="1038"/>
      <c r="BU53" s="1038"/>
      <c r="BV53" s="1038"/>
      <c r="BW53" s="1038"/>
      <c r="BX53" s="1038"/>
      <c r="BY53" s="1038"/>
      <c r="BZ53" s="1038"/>
      <c r="CA53" s="1038"/>
      <c r="CB53" s="1038"/>
      <c r="CC53" s="1038"/>
      <c r="CD53" s="1038"/>
      <c r="CE53" s="1038"/>
      <c r="CF53" s="1038"/>
      <c r="CG53" s="1038"/>
      <c r="CH53" s="1038"/>
      <c r="CI53" s="1038"/>
      <c r="CJ53" s="1038"/>
      <c r="CK53" s="1038"/>
      <c r="CL53" s="1038"/>
      <c r="CM53" s="1038"/>
      <c r="CN53" s="1038"/>
      <c r="CO53" s="1038"/>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990"/>
      <c r="AQ54" s="990"/>
      <c r="AR54" s="990"/>
      <c r="AS54" s="990"/>
      <c r="AT54" s="990"/>
      <c r="AU54" s="990"/>
      <c r="AV54" s="990"/>
      <c r="AW54" s="990"/>
      <c r="AX54" s="990"/>
      <c r="AY54" s="990"/>
      <c r="AZ54" s="990"/>
      <c r="BA54" s="990"/>
      <c r="BB54" s="992"/>
      <c r="BC54" s="240"/>
      <c r="BD54" s="283"/>
      <c r="BE54" s="1038"/>
      <c r="BF54" s="1038"/>
      <c r="BG54" s="1038"/>
      <c r="BH54" s="1038"/>
      <c r="BI54" s="1038"/>
      <c r="BJ54" s="1038"/>
      <c r="BK54" s="1038"/>
      <c r="BL54" s="1038"/>
      <c r="BM54" s="1038"/>
      <c r="BN54" s="1038"/>
      <c r="BO54" s="1038"/>
      <c r="BP54" s="1038"/>
      <c r="BQ54" s="1038"/>
      <c r="BR54" s="1038"/>
      <c r="BS54" s="1038"/>
      <c r="BT54" s="1038"/>
      <c r="BU54" s="1038"/>
      <c r="BV54" s="1038"/>
      <c r="BW54" s="1038"/>
      <c r="BX54" s="1038"/>
      <c r="BY54" s="1038"/>
      <c r="BZ54" s="1038"/>
      <c r="CA54" s="1038"/>
      <c r="CB54" s="1038"/>
      <c r="CC54" s="1038"/>
      <c r="CD54" s="1038"/>
      <c r="CE54" s="1038"/>
      <c r="CF54" s="1038"/>
      <c r="CG54" s="1038"/>
      <c r="CH54" s="1038"/>
      <c r="CI54" s="1038"/>
      <c r="CJ54" s="1038"/>
      <c r="CK54" s="1038"/>
      <c r="CL54" s="1038"/>
      <c r="CM54" s="1038"/>
      <c r="CN54" s="1038"/>
      <c r="CO54" s="1038"/>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0"/>
      <c r="AJ55" s="990"/>
      <c r="AK55" s="990"/>
      <c r="AL55" s="990"/>
      <c r="AM55" s="990"/>
      <c r="AN55" s="990"/>
      <c r="AO55" s="990"/>
      <c r="AP55" s="990"/>
      <c r="AQ55" s="990"/>
      <c r="AR55" s="990"/>
      <c r="AS55" s="990"/>
      <c r="AT55" s="990"/>
      <c r="AU55" s="990"/>
      <c r="AV55" s="990"/>
      <c r="AW55" s="990"/>
      <c r="AX55" s="990"/>
      <c r="AY55" s="990"/>
      <c r="AZ55" s="990"/>
      <c r="BA55" s="990"/>
      <c r="BB55" s="992"/>
      <c r="BC55" s="240"/>
      <c r="BD55" s="283"/>
      <c r="BE55" s="1038"/>
      <c r="BF55" s="1038"/>
      <c r="BG55" s="1038"/>
      <c r="BH55" s="1038"/>
      <c r="BI55" s="1038"/>
      <c r="BJ55" s="1038"/>
      <c r="BK55" s="1038"/>
      <c r="BL55" s="1038"/>
      <c r="BM55" s="1038"/>
      <c r="BN55" s="1038"/>
      <c r="BO55" s="1038"/>
      <c r="BP55" s="1038"/>
      <c r="BQ55" s="1038"/>
      <c r="BR55" s="1038"/>
      <c r="BS55" s="1038"/>
      <c r="BT55" s="1038"/>
      <c r="BU55" s="1038"/>
      <c r="BV55" s="1038"/>
      <c r="BW55" s="1038"/>
      <c r="BX55" s="1038"/>
      <c r="BY55" s="1038"/>
      <c r="BZ55" s="1038"/>
      <c r="CA55" s="1038"/>
      <c r="CB55" s="1038"/>
      <c r="CC55" s="1038"/>
      <c r="CD55" s="1038"/>
      <c r="CE55" s="1038"/>
      <c r="CF55" s="1038"/>
      <c r="CG55" s="1038"/>
      <c r="CH55" s="1038"/>
      <c r="CI55" s="1038"/>
      <c r="CJ55" s="1038"/>
      <c r="CK55" s="1038"/>
      <c r="CL55" s="1038"/>
      <c r="CM55" s="1038"/>
      <c r="CN55" s="1038"/>
      <c r="CO55" s="1038"/>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0"/>
      <c r="AL56" s="990"/>
      <c r="AM56" s="990"/>
      <c r="AN56" s="990"/>
      <c r="AO56" s="990"/>
      <c r="AP56" s="990"/>
      <c r="AQ56" s="990"/>
      <c r="AR56" s="990"/>
      <c r="AS56" s="990"/>
      <c r="AT56" s="990"/>
      <c r="AU56" s="990"/>
      <c r="AV56" s="990"/>
      <c r="AW56" s="990"/>
      <c r="AX56" s="990"/>
      <c r="AY56" s="990"/>
      <c r="AZ56" s="990"/>
      <c r="BA56" s="990"/>
      <c r="BB56" s="992"/>
      <c r="BC56" s="240"/>
      <c r="BD56" s="283"/>
      <c r="BE56" s="1038"/>
      <c r="BF56" s="1038"/>
      <c r="BG56" s="1038"/>
      <c r="BH56" s="1038"/>
      <c r="BI56" s="1038"/>
      <c r="BJ56" s="1038"/>
      <c r="BK56" s="1038"/>
      <c r="BL56" s="1038"/>
      <c r="BM56" s="1038"/>
      <c r="BN56" s="1038"/>
      <c r="BO56" s="1038"/>
      <c r="BP56" s="1038"/>
      <c r="BQ56" s="1038"/>
      <c r="BR56" s="1038"/>
      <c r="BS56" s="1038"/>
      <c r="BT56" s="1038"/>
      <c r="BU56" s="1038"/>
      <c r="BV56" s="1038"/>
      <c r="BW56" s="1038"/>
      <c r="BX56" s="1038"/>
      <c r="BY56" s="1038"/>
      <c r="BZ56" s="1038"/>
      <c r="CA56" s="1038"/>
      <c r="CB56" s="1038"/>
      <c r="CC56" s="1038"/>
      <c r="CD56" s="1038"/>
      <c r="CE56" s="1038"/>
      <c r="CF56" s="1038"/>
      <c r="CG56" s="1038"/>
      <c r="CH56" s="1038"/>
      <c r="CI56" s="1038"/>
      <c r="CJ56" s="1038"/>
      <c r="CK56" s="1038"/>
      <c r="CL56" s="1038"/>
      <c r="CM56" s="1038"/>
      <c r="CN56" s="1038"/>
      <c r="CO56" s="1038"/>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0"/>
      <c r="AY57" s="990"/>
      <c r="AZ57" s="990"/>
      <c r="BA57" s="990"/>
      <c r="BB57" s="992"/>
      <c r="BC57" s="240"/>
      <c r="BD57" s="283"/>
      <c r="BE57" s="1038"/>
      <c r="BF57" s="1038"/>
      <c r="BG57" s="1038"/>
      <c r="BH57" s="1038"/>
      <c r="BI57" s="1038"/>
      <c r="BJ57" s="1038"/>
      <c r="BK57" s="1038"/>
      <c r="BL57" s="1038"/>
      <c r="BM57" s="1038"/>
      <c r="BN57" s="1038"/>
      <c r="BO57" s="1038"/>
      <c r="BP57" s="1038"/>
      <c r="BQ57" s="1038"/>
      <c r="BR57" s="1038"/>
      <c r="BS57" s="1038"/>
      <c r="BT57" s="1038"/>
      <c r="BU57" s="1038"/>
      <c r="BV57" s="1038"/>
      <c r="BW57" s="1038"/>
      <c r="BX57" s="1038"/>
      <c r="BY57" s="1038"/>
      <c r="BZ57" s="1038"/>
      <c r="CA57" s="1038"/>
      <c r="CB57" s="1038"/>
      <c r="CC57" s="1038"/>
      <c r="CD57" s="1038"/>
      <c r="CE57" s="1038"/>
      <c r="CF57" s="1038"/>
      <c r="CG57" s="1038"/>
      <c r="CH57" s="1038"/>
      <c r="CI57" s="1038"/>
      <c r="CJ57" s="1038"/>
      <c r="CK57" s="1038"/>
      <c r="CL57" s="1038"/>
      <c r="CM57" s="1038"/>
      <c r="CN57" s="1038"/>
      <c r="CO57" s="1038"/>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2"/>
      <c r="BC58" s="240"/>
      <c r="BD58" s="283"/>
      <c r="BE58" s="1038"/>
      <c r="BF58" s="1038"/>
      <c r="BG58" s="1038"/>
      <c r="BH58" s="1038"/>
      <c r="BI58" s="1038"/>
      <c r="BJ58" s="1038"/>
      <c r="BK58" s="1038"/>
      <c r="BL58" s="1038"/>
      <c r="BM58" s="1038"/>
      <c r="BN58" s="1038"/>
      <c r="BO58" s="1038"/>
      <c r="BP58" s="1038"/>
      <c r="BQ58" s="1038"/>
      <c r="BR58" s="1038"/>
      <c r="BS58" s="1038"/>
      <c r="BT58" s="1038"/>
      <c r="BU58" s="1038"/>
      <c r="BV58" s="1038"/>
      <c r="BW58" s="1038"/>
      <c r="BX58" s="1038"/>
      <c r="BY58" s="1038"/>
      <c r="BZ58" s="1038"/>
      <c r="CA58" s="1038"/>
      <c r="CB58" s="1038"/>
      <c r="CC58" s="1038"/>
      <c r="CD58" s="1038"/>
      <c r="CE58" s="1038"/>
      <c r="CF58" s="1038"/>
      <c r="CG58" s="1038"/>
      <c r="CH58" s="1038"/>
      <c r="CI58" s="1038"/>
      <c r="CJ58" s="1038"/>
      <c r="CK58" s="1038"/>
      <c r="CL58" s="1038"/>
      <c r="CM58" s="1038"/>
      <c r="CN58" s="1038"/>
      <c r="CO58" s="1038"/>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39"/>
      <c r="E59" s="1039"/>
      <c r="F59" s="1039"/>
      <c r="G59" s="1039"/>
      <c r="H59" s="1039"/>
      <c r="I59" s="1039"/>
      <c r="J59" s="1039"/>
      <c r="K59" s="1039"/>
      <c r="L59" s="1039"/>
      <c r="M59" s="1039"/>
      <c r="N59" s="1039"/>
      <c r="O59" s="1039"/>
      <c r="P59" s="1039"/>
      <c r="Q59" s="1039"/>
      <c r="R59" s="1039"/>
      <c r="S59" s="1039"/>
      <c r="T59" s="1039"/>
      <c r="U59" s="1039"/>
      <c r="V59" s="1039"/>
      <c r="W59" s="1039"/>
      <c r="X59" s="1039"/>
      <c r="Y59" s="1039"/>
      <c r="Z59" s="1039"/>
      <c r="AA59" s="1039"/>
      <c r="AB59" s="1039"/>
      <c r="AC59" s="1039"/>
      <c r="AD59" s="1039"/>
      <c r="AE59" s="1039"/>
      <c r="AF59" s="1039"/>
      <c r="AG59" s="1039"/>
      <c r="AH59" s="1039"/>
      <c r="AI59" s="1039"/>
      <c r="AJ59" s="1039"/>
      <c r="AK59" s="1039"/>
      <c r="AL59" s="1039"/>
      <c r="AM59" s="1039"/>
      <c r="AN59" s="1039"/>
      <c r="AO59" s="1039"/>
      <c r="AP59" s="1039"/>
      <c r="AQ59" s="1039"/>
      <c r="AR59" s="1039"/>
      <c r="AS59" s="1039"/>
      <c r="AT59" s="1039"/>
      <c r="AU59" s="1039"/>
      <c r="AV59" s="1039"/>
      <c r="AW59" s="1039"/>
      <c r="AX59" s="1039"/>
      <c r="AY59" s="1039"/>
      <c r="AZ59" s="1039"/>
      <c r="BA59" s="1039"/>
      <c r="BB59" s="1040"/>
      <c r="BC59" s="240"/>
      <c r="BE59" s="1037"/>
      <c r="BF59" s="1037"/>
      <c r="BG59" s="1037"/>
      <c r="BH59" s="1037"/>
      <c r="BI59" s="1037"/>
      <c r="BJ59" s="1037"/>
      <c r="BK59" s="1037"/>
      <c r="BL59" s="1037"/>
      <c r="BM59" s="1037"/>
      <c r="BN59" s="1037"/>
      <c r="BO59" s="1037"/>
      <c r="BP59" s="1037"/>
      <c r="BQ59" s="1037"/>
      <c r="BR59" s="1037"/>
      <c r="BS59" s="1037"/>
      <c r="BT59" s="1037"/>
      <c r="BU59" s="1037"/>
      <c r="BV59" s="1037"/>
      <c r="BW59" s="1037"/>
      <c r="BX59" s="1037"/>
      <c r="BY59" s="1037"/>
      <c r="BZ59" s="1037"/>
      <c r="CA59" s="1037"/>
      <c r="CB59" s="1037"/>
      <c r="CC59" s="1037"/>
      <c r="CD59" s="1037"/>
      <c r="CE59" s="1037"/>
      <c r="CF59" s="1037"/>
      <c r="CG59" s="1037"/>
      <c r="CH59" s="1037"/>
      <c r="CI59" s="1037"/>
      <c r="CJ59" s="1037"/>
      <c r="CK59" s="1037"/>
      <c r="CL59" s="1037"/>
      <c r="CM59" s="1037"/>
      <c r="CN59" s="1037"/>
      <c r="CO59" s="1037"/>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AZ35:BA35"/>
    <mergeCell ref="D30:BA30"/>
    <mergeCell ref="CG4:CH4"/>
    <mergeCell ref="C6:AQ6"/>
    <mergeCell ref="D36:BB36"/>
    <mergeCell ref="AN35:AP35"/>
    <mergeCell ref="D40:BB40"/>
    <mergeCell ref="D41:BB41"/>
    <mergeCell ref="C1:E1"/>
    <mergeCell ref="C4:AQ4"/>
    <mergeCell ref="D32:AQ32"/>
    <mergeCell ref="D31:AQ31"/>
    <mergeCell ref="D29:BA29"/>
    <mergeCell ref="D39:BB39"/>
    <mergeCell ref="D37:BB37"/>
    <mergeCell ref="D38:BB38"/>
    <mergeCell ref="BE47:CO47"/>
    <mergeCell ref="BE48:CO48"/>
    <mergeCell ref="BE49:CO49"/>
    <mergeCell ref="BE50:CO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CO59"/>
    <mergeCell ref="BE55:CO55"/>
    <mergeCell ref="BE56:CO56"/>
    <mergeCell ref="BE57:CO57"/>
    <mergeCell ref="BE58:CO58"/>
    <mergeCell ref="BE51:CO51"/>
    <mergeCell ref="BE52:CO52"/>
    <mergeCell ref="BE53:CO53"/>
    <mergeCell ref="BE54:CO54"/>
  </mergeCells>
  <conditionalFormatting sqref="F18">
    <cfRule type="cellIs" priority="145" dxfId="2" operator="lessThan" stopIfTrue="1">
      <formula>F19</formula>
    </cfRule>
  </conditionalFormatting>
  <conditionalFormatting sqref="F12">
    <cfRule type="cellIs" priority="146" dxfId="2" operator="lessThan" stopIfTrue="1">
      <formula>F10+F11-(0.01*(F10+F11))</formula>
    </cfRule>
  </conditionalFormatting>
  <conditionalFormatting sqref="F15">
    <cfRule type="cellIs" priority="147" dxfId="2" operator="lessThan" stopIfTrue="1">
      <formula>F16+F18+F20+F17+F22-(0.01*(F16+F18+F20+F17+F22))</formula>
    </cfRule>
    <cfRule type="cellIs" priority="148" dxfId="2" operator="lessThan" stopIfTrue="1">
      <formula>F12+F13-F14-(0.01*(F12+F13-F14))</formula>
    </cfRule>
  </conditionalFormatting>
  <conditionalFormatting sqref="F20">
    <cfRule type="cellIs" priority="144" dxfId="2" operator="lessThan" stopIfTrue="1">
      <formula>F21</formula>
    </cfRule>
  </conditionalFormatting>
  <conditionalFormatting sqref="R12">
    <cfRule type="cellIs" priority="135" dxfId="2" operator="lessThan" stopIfTrue="1">
      <formula>R10+R11-(0.01*(R10+R11))</formula>
    </cfRule>
  </conditionalFormatting>
  <conditionalFormatting sqref="R15">
    <cfRule type="cellIs" priority="136" dxfId="2" operator="lessThan" stopIfTrue="1">
      <formula>R16+R18+R20+R17+R22-(0.01*(R16+R18+R20+R17+R22))</formula>
    </cfRule>
    <cfRule type="cellIs" priority="137" dxfId="2" operator="lessThan" stopIfTrue="1">
      <formula>R12+R13-R14-(0.01*(R12+R13-R14))</formula>
    </cfRule>
  </conditionalFormatting>
  <conditionalFormatting sqref="T12">
    <cfRule type="cellIs" priority="132" dxfId="2" operator="lessThan" stopIfTrue="1">
      <formula>T10+T11-(0.01*(T10+T11))</formula>
    </cfRule>
  </conditionalFormatting>
  <conditionalFormatting sqref="T15">
    <cfRule type="cellIs" priority="133" dxfId="2" operator="lessThan" stopIfTrue="1">
      <formula>T16+T18+T20+T17+T22-(0.01*(T16+T18+T20+T17+T22))</formula>
    </cfRule>
    <cfRule type="cellIs" priority="134" dxfId="2" operator="lessThan" stopIfTrue="1">
      <formula>T12+T13-T14-(0.01*(T12+T13-T14))</formula>
    </cfRule>
  </conditionalFormatting>
  <conditionalFormatting sqref="V12">
    <cfRule type="cellIs" priority="129" dxfId="2" operator="lessThan" stopIfTrue="1">
      <formula>V10+V11-(0.01*(V10+V11))</formula>
    </cfRule>
  </conditionalFormatting>
  <conditionalFormatting sqref="V15">
    <cfRule type="cellIs" priority="130" dxfId="2" operator="lessThan" stopIfTrue="1">
      <formula>V16+V18+V20+V17+V22-(0.01*(V16+V18+V20+V17+V22))</formula>
    </cfRule>
    <cfRule type="cellIs" priority="131" dxfId="2" operator="lessThan" stopIfTrue="1">
      <formula>V12+V13-V14-(0.01*(V12+V13-V14))</formula>
    </cfRule>
  </conditionalFormatting>
  <conditionalFormatting sqref="X12">
    <cfRule type="cellIs" priority="126" dxfId="2" operator="lessThan" stopIfTrue="1">
      <formula>X10+X11-(0.01*(X10+X11))</formula>
    </cfRule>
  </conditionalFormatting>
  <conditionalFormatting sqref="X15">
    <cfRule type="cellIs" priority="127" dxfId="2" operator="lessThan" stopIfTrue="1">
      <formula>X16+X18+X20+X17+X22-(0.01*(X16+X18+X20+X17+X22))</formula>
    </cfRule>
    <cfRule type="cellIs" priority="128" dxfId="2" operator="lessThan" stopIfTrue="1">
      <formula>X12+X13-X14-(0.01*(X12+X13-X14))</formula>
    </cfRule>
  </conditionalFormatting>
  <conditionalFormatting sqref="Z12">
    <cfRule type="cellIs" priority="123" dxfId="2" operator="lessThan" stopIfTrue="1">
      <formula>Z10+Z11-(0.01*(Z10+Z11))</formula>
    </cfRule>
  </conditionalFormatting>
  <conditionalFormatting sqref="Z15">
    <cfRule type="cellIs" priority="124" dxfId="2" operator="lessThan" stopIfTrue="1">
      <formula>Z16+Z18+Z20+Z17+Z22-(0.01*(Z16+Z18+Z20+Z17+Z22))</formula>
    </cfRule>
    <cfRule type="cellIs" priority="125" dxfId="2" operator="lessThan" stopIfTrue="1">
      <formula>Z12+Z13-Z14-(0.01*(Z12+Z13-Z14))</formula>
    </cfRule>
  </conditionalFormatting>
  <conditionalFormatting sqref="AB12">
    <cfRule type="cellIs" priority="120" dxfId="2" operator="lessThan" stopIfTrue="1">
      <formula>AB10+AB11-(0.01*(AB10+AB11))</formula>
    </cfRule>
  </conditionalFormatting>
  <conditionalFormatting sqref="AB15">
    <cfRule type="cellIs" priority="121" dxfId="2" operator="lessThan" stopIfTrue="1">
      <formula>AB16+AB18+AB20+AB17+AB22-(0.01*(AB16+AB18+AB20+AB17+AB22))</formula>
    </cfRule>
    <cfRule type="cellIs" priority="122" dxfId="2" operator="lessThan" stopIfTrue="1">
      <formula>AB12+AB13-AB14-(0.01*(AB12+AB13-AB14))</formula>
    </cfRule>
  </conditionalFormatting>
  <conditionalFormatting sqref="AH12">
    <cfRule type="cellIs" priority="117" dxfId="2" operator="lessThan" stopIfTrue="1">
      <formula>AH10+AH11-(0.01*(AH10+AH11))</formula>
    </cfRule>
  </conditionalFormatting>
  <conditionalFormatting sqref="AH15">
    <cfRule type="cellIs" priority="118" dxfId="2" operator="lessThan" stopIfTrue="1">
      <formula>AH16+AH18+AH20+AH17+AH22-(0.01*(AH16+AH18+AH20+AH17+AH22))</formula>
    </cfRule>
    <cfRule type="cellIs" priority="119" dxfId="2" operator="lessThan" stopIfTrue="1">
      <formula>AH12+AH13-AH14-(0.01*(AH12+AH13-AH14))</formula>
    </cfRule>
  </conditionalFormatting>
  <conditionalFormatting sqref="AJ12">
    <cfRule type="cellIs" priority="114" dxfId="2" operator="lessThan" stopIfTrue="1">
      <formula>AJ10+AJ11-(0.01*(AJ10+AJ11))</formula>
    </cfRule>
  </conditionalFormatting>
  <conditionalFormatting sqref="AJ15">
    <cfRule type="cellIs" priority="115" dxfId="2" operator="lessThan" stopIfTrue="1">
      <formula>AJ16+AJ18+AJ20+AJ17+AJ22-(0.01*(AJ16+AJ18+AJ20+AJ17+AJ22))</formula>
    </cfRule>
    <cfRule type="cellIs" priority="116" dxfId="2" operator="lessThan" stopIfTrue="1">
      <formula>AJ12+AJ13-AJ14-(0.01*(AJ12+AJ13-AJ14))</formula>
    </cfRule>
  </conditionalFormatting>
  <conditionalFormatting sqref="AL12">
    <cfRule type="cellIs" priority="111" dxfId="2" operator="lessThan" stopIfTrue="1">
      <formula>AL10+AL11-(0.01*(AL10+AL11))</formula>
    </cfRule>
  </conditionalFormatting>
  <conditionalFormatting sqref="AL15">
    <cfRule type="cellIs" priority="112" dxfId="2" operator="lessThan" stopIfTrue="1">
      <formula>AL16+AL18+AL20+AL17+AL22-(0.01*(AL16+AL18+AL20+AL17+AL22))</formula>
    </cfRule>
    <cfRule type="cellIs" priority="113" dxfId="2" operator="lessThan" stopIfTrue="1">
      <formula>AL12+AL13-AL14-(0.01*(AL12+AL13-AL14))</formula>
    </cfRule>
  </conditionalFormatting>
  <conditionalFormatting sqref="AN12">
    <cfRule type="cellIs" priority="108" dxfId="2" operator="lessThan" stopIfTrue="1">
      <formula>AN10+AN11-(0.01*(AN10+AN11))</formula>
    </cfRule>
  </conditionalFormatting>
  <conditionalFormatting sqref="AN15">
    <cfRule type="cellIs" priority="109" dxfId="2" operator="lessThan" stopIfTrue="1">
      <formula>AN16+AN18+AN20+AN17+AN22-(0.01*(AN16+AN18+AN20+AN17+AN22))</formula>
    </cfRule>
    <cfRule type="cellIs" priority="110" dxfId="2" operator="lessThan" stopIfTrue="1">
      <formula>AN12+AN13-AN14-(0.01*(AN12+AN13-AN14))</formula>
    </cfRule>
  </conditionalFormatting>
  <conditionalFormatting sqref="AP12">
    <cfRule type="cellIs" priority="105" dxfId="2" operator="lessThan" stopIfTrue="1">
      <formula>AP10+AP11-(0.01*(AP10+AP11))</formula>
    </cfRule>
  </conditionalFormatting>
  <conditionalFormatting sqref="AP15">
    <cfRule type="cellIs" priority="106" dxfId="2" operator="lessThan" stopIfTrue="1">
      <formula>AP16+AP18+AP20+AP17+AP22-(0.01*(AP16+AP18+AP20+AP17+AP22))</formula>
    </cfRule>
    <cfRule type="cellIs" priority="107" dxfId="2" operator="lessThan" stopIfTrue="1">
      <formula>AP12+AP13-AP14-(0.01*(AP12+AP13-AP14))</formula>
    </cfRule>
  </conditionalFormatting>
  <conditionalFormatting sqref="AR12">
    <cfRule type="cellIs" priority="102" dxfId="2" operator="lessThan" stopIfTrue="1">
      <formula>AR10+AR11-(0.01*(AR10+AR11))</formula>
    </cfRule>
  </conditionalFormatting>
  <conditionalFormatting sqref="AR15">
    <cfRule type="cellIs" priority="103" dxfId="2" operator="lessThan" stopIfTrue="1">
      <formula>AR16+AR18+AR20+AR17+AR22-(0.01*(AR16+AR18+AR20+AR17+AR22))</formula>
    </cfRule>
    <cfRule type="cellIs" priority="104" dxfId="2" operator="lessThan" stopIfTrue="1">
      <formula>AR12+AR13-AR14-(0.01*(AR12+AR13-AR14))</formula>
    </cfRule>
  </conditionalFormatting>
  <conditionalFormatting sqref="AT12">
    <cfRule type="cellIs" priority="99" dxfId="2" operator="lessThan" stopIfTrue="1">
      <formula>AT10+AT11-(0.01*(AT10+AT11))</formula>
    </cfRule>
  </conditionalFormatting>
  <conditionalFormatting sqref="AT15">
    <cfRule type="cellIs" priority="100" dxfId="2" operator="lessThan" stopIfTrue="1">
      <formula>AT16+AT18+AT20+AT17+AT22-(0.01*(AT16+AT18+AT20+AT17+AT22))</formula>
    </cfRule>
    <cfRule type="cellIs" priority="101" dxfId="2" operator="lessThan" stopIfTrue="1">
      <formula>AT12+AT13-AT14-(0.01*(AT12+AT13-AT14))</formula>
    </cfRule>
  </conditionalFormatting>
  <conditionalFormatting sqref="AZ12">
    <cfRule type="cellIs" priority="96" dxfId="2" operator="lessThan" stopIfTrue="1">
      <formula>AZ10+AZ11-(0.01*(AZ10+AZ11))</formula>
    </cfRule>
  </conditionalFormatting>
  <conditionalFormatting sqref="AZ15">
    <cfRule type="cellIs" priority="97" dxfId="2" operator="lessThan" stopIfTrue="1">
      <formula>AZ16+AZ18+AZ20+AZ17+AZ22-(0.01*(AZ16+AZ18+AZ20+AZ17+AZ22))</formula>
    </cfRule>
    <cfRule type="cellIs" priority="98" dxfId="2" operator="lessThan" stopIfTrue="1">
      <formula>AZ12+AZ13-AZ14-(0.01*(AZ12+AZ13-AZ14))</formula>
    </cfRule>
  </conditionalFormatting>
  <conditionalFormatting sqref="P12">
    <cfRule type="cellIs" priority="87" dxfId="2" operator="lessThan" stopIfTrue="1">
      <formula>P10+P11-(0.01*(P10+P11))</formula>
    </cfRule>
  </conditionalFormatting>
  <conditionalFormatting sqref="P15">
    <cfRule type="cellIs" priority="88" dxfId="2" operator="lessThan" stopIfTrue="1">
      <formula>P16+P18+P20+P17+P22-(0.01*(P16+P18+P20+P17+P22))</formula>
    </cfRule>
    <cfRule type="cellIs" priority="89" dxfId="2" operator="lessThan" stopIfTrue="1">
      <formula>P12+P13-P14-(0.01*(P12+P13-P14))</formula>
    </cfRule>
  </conditionalFormatting>
  <conditionalFormatting sqref="AD12">
    <cfRule type="cellIs" priority="84" dxfId="2" operator="lessThan" stopIfTrue="1">
      <formula>AD10+AD11-(0.01*(AD10+AD11))</formula>
    </cfRule>
  </conditionalFormatting>
  <conditionalFormatting sqref="AD15">
    <cfRule type="cellIs" priority="85" dxfId="2" operator="lessThan" stopIfTrue="1">
      <formula>AD16+AD18+AD20+AD17+AD22-(0.01*(AD16+AD18+AD20+AD17+AD22))</formula>
    </cfRule>
    <cfRule type="cellIs" priority="86" dxfId="2" operator="lessThan" stopIfTrue="1">
      <formula>AD12+AD13-AD14-(0.01*(AD12+AD13-AD14))</formula>
    </cfRule>
  </conditionalFormatting>
  <conditionalFormatting sqref="AF12">
    <cfRule type="cellIs" priority="81" dxfId="2" operator="lessThan" stopIfTrue="1">
      <formula>AF10+AF11-(0.01*(AF10+AF11))</formula>
    </cfRule>
  </conditionalFormatting>
  <conditionalFormatting sqref="AF15">
    <cfRule type="cellIs" priority="82" dxfId="2" operator="lessThan" stopIfTrue="1">
      <formula>AF16+AF18+AF20+AF17+AF22-(0.01*(AF16+AF18+AF20+AF17+AF22))</formula>
    </cfRule>
    <cfRule type="cellIs" priority="83" dxfId="2" operator="lessThan" stopIfTrue="1">
      <formula>AF12+AF13-AF14-(0.01*(AF12+AF13-AF14))</formula>
    </cfRule>
  </conditionalFormatting>
  <conditionalFormatting sqref="R18">
    <cfRule type="cellIs" priority="72" dxfId="2" operator="lessThan" stopIfTrue="1">
      <formula>R19</formula>
    </cfRule>
  </conditionalFormatting>
  <conditionalFormatting sqref="R20">
    <cfRule type="cellIs" priority="71" dxfId="2" operator="lessThan" stopIfTrue="1">
      <formula>R21</formula>
    </cfRule>
  </conditionalFormatting>
  <conditionalFormatting sqref="T18">
    <cfRule type="cellIs" priority="70" dxfId="2" operator="lessThan" stopIfTrue="1">
      <formula>T19</formula>
    </cfRule>
  </conditionalFormatting>
  <conditionalFormatting sqref="T20">
    <cfRule type="cellIs" priority="69" dxfId="2" operator="lessThan" stopIfTrue="1">
      <formula>T21</formula>
    </cfRule>
  </conditionalFormatting>
  <conditionalFormatting sqref="V18">
    <cfRule type="cellIs" priority="68" dxfId="2" operator="lessThan" stopIfTrue="1">
      <formula>V19</formula>
    </cfRule>
  </conditionalFormatting>
  <conditionalFormatting sqref="V20">
    <cfRule type="cellIs" priority="67" dxfId="2" operator="lessThan" stopIfTrue="1">
      <formula>V21</formula>
    </cfRule>
  </conditionalFormatting>
  <conditionalFormatting sqref="X18">
    <cfRule type="cellIs" priority="66" dxfId="2" operator="lessThan" stopIfTrue="1">
      <formula>X19</formula>
    </cfRule>
  </conditionalFormatting>
  <conditionalFormatting sqref="X20">
    <cfRule type="cellIs" priority="65" dxfId="2" operator="lessThan" stopIfTrue="1">
      <formula>X21</formula>
    </cfRule>
  </conditionalFormatting>
  <conditionalFormatting sqref="Z18">
    <cfRule type="cellIs" priority="64" dxfId="2" operator="lessThan" stopIfTrue="1">
      <formula>Z19</formula>
    </cfRule>
  </conditionalFormatting>
  <conditionalFormatting sqref="Z20">
    <cfRule type="cellIs" priority="63" dxfId="2" operator="lessThan" stopIfTrue="1">
      <formula>Z21</formula>
    </cfRule>
  </conditionalFormatting>
  <conditionalFormatting sqref="AD18">
    <cfRule type="cellIs" priority="62" dxfId="2" operator="lessThan" stopIfTrue="1">
      <formula>AD19</formula>
    </cfRule>
  </conditionalFormatting>
  <conditionalFormatting sqref="AD20">
    <cfRule type="cellIs" priority="61" dxfId="2" operator="lessThan" stopIfTrue="1">
      <formula>AD21</formula>
    </cfRule>
  </conditionalFormatting>
  <conditionalFormatting sqref="AF18">
    <cfRule type="cellIs" priority="60" dxfId="2" operator="lessThan" stopIfTrue="1">
      <formula>AF19</formula>
    </cfRule>
  </conditionalFormatting>
  <conditionalFormatting sqref="AF20">
    <cfRule type="cellIs" priority="59" dxfId="2" operator="lessThan" stopIfTrue="1">
      <formula>AF21</formula>
    </cfRule>
  </conditionalFormatting>
  <conditionalFormatting sqref="AH18">
    <cfRule type="cellIs" priority="58" dxfId="2" operator="lessThan" stopIfTrue="1">
      <formula>AH19</formula>
    </cfRule>
  </conditionalFormatting>
  <conditionalFormatting sqref="AH20">
    <cfRule type="cellIs" priority="57" dxfId="2" operator="lessThan" stopIfTrue="1">
      <formula>AH21</formula>
    </cfRule>
  </conditionalFormatting>
  <conditionalFormatting sqref="AJ18">
    <cfRule type="cellIs" priority="56" dxfId="2" operator="lessThan" stopIfTrue="1">
      <formula>AJ19</formula>
    </cfRule>
  </conditionalFormatting>
  <conditionalFormatting sqref="AJ20">
    <cfRule type="cellIs" priority="55" dxfId="2" operator="lessThan" stopIfTrue="1">
      <formula>AJ21</formula>
    </cfRule>
  </conditionalFormatting>
  <conditionalFormatting sqref="AL18">
    <cfRule type="cellIs" priority="54" dxfId="2" operator="lessThan" stopIfTrue="1">
      <formula>AL19</formula>
    </cfRule>
  </conditionalFormatting>
  <conditionalFormatting sqref="AL20">
    <cfRule type="cellIs" priority="53" dxfId="2" operator="lessThan" stopIfTrue="1">
      <formula>AL21</formula>
    </cfRule>
  </conditionalFormatting>
  <conditionalFormatting sqref="AN18">
    <cfRule type="cellIs" priority="52" dxfId="2" operator="lessThan" stopIfTrue="1">
      <formula>AN19</formula>
    </cfRule>
  </conditionalFormatting>
  <conditionalFormatting sqref="AN20">
    <cfRule type="cellIs" priority="51" dxfId="2" operator="lessThan" stopIfTrue="1">
      <formula>AN21</formula>
    </cfRule>
  </conditionalFormatting>
  <conditionalFormatting sqref="AP18">
    <cfRule type="cellIs" priority="50" dxfId="2" operator="lessThan" stopIfTrue="1">
      <formula>AP19</formula>
    </cfRule>
  </conditionalFormatting>
  <conditionalFormatting sqref="AP20">
    <cfRule type="cellIs" priority="49" dxfId="2" operator="lessThan" stopIfTrue="1">
      <formula>AP21</formula>
    </cfRule>
  </conditionalFormatting>
  <conditionalFormatting sqref="AR18">
    <cfRule type="cellIs" priority="48" dxfId="2" operator="lessThan" stopIfTrue="1">
      <formula>AR19</formula>
    </cfRule>
  </conditionalFormatting>
  <conditionalFormatting sqref="AR20">
    <cfRule type="cellIs" priority="47" dxfId="2" operator="lessThan" stopIfTrue="1">
      <formula>AR21</formula>
    </cfRule>
  </conditionalFormatting>
  <conditionalFormatting sqref="AT18">
    <cfRule type="cellIs" priority="46" dxfId="2" operator="lessThan" stopIfTrue="1">
      <formula>AT19</formula>
    </cfRule>
  </conditionalFormatting>
  <conditionalFormatting sqref="AT20">
    <cfRule type="cellIs" priority="45" dxfId="2" operator="lessThan" stopIfTrue="1">
      <formula>AT21</formula>
    </cfRule>
  </conditionalFormatting>
  <conditionalFormatting sqref="AZ18">
    <cfRule type="cellIs" priority="44" dxfId="2" operator="lessThan" stopIfTrue="1">
      <formula>AZ19</formula>
    </cfRule>
  </conditionalFormatting>
  <conditionalFormatting sqref="AZ20">
    <cfRule type="cellIs" priority="43" dxfId="2" operator="lessThan" stopIfTrue="1">
      <formula>AZ21</formula>
    </cfRule>
  </conditionalFormatting>
  <conditionalFormatting sqref="P18">
    <cfRule type="cellIs" priority="42" dxfId="2" operator="lessThan" stopIfTrue="1">
      <formula>P19</formula>
    </cfRule>
  </conditionalFormatting>
  <conditionalFormatting sqref="P20">
    <cfRule type="cellIs" priority="41" dxfId="2" operator="lessThan" stopIfTrue="1">
      <formula>P21</formula>
    </cfRule>
  </conditionalFormatting>
  <conditionalFormatting sqref="AB18">
    <cfRule type="cellIs" priority="40" dxfId="2" operator="lessThan" stopIfTrue="1">
      <formula>AB19</formula>
    </cfRule>
  </conditionalFormatting>
  <conditionalFormatting sqref="AB20">
    <cfRule type="cellIs" priority="39" dxfId="2" operator="lessThan" stopIfTrue="1">
      <formula>AB21</formula>
    </cfRule>
  </conditionalFormatting>
  <conditionalFormatting sqref="H18">
    <cfRule type="cellIs" priority="35" dxfId="2" operator="lessThan" stopIfTrue="1">
      <formula>H19</formula>
    </cfRule>
  </conditionalFormatting>
  <conditionalFormatting sqref="H12">
    <cfRule type="cellIs" priority="36" dxfId="2" operator="lessThan" stopIfTrue="1">
      <formula>H10+H11-(0.01*(H10+H11))</formula>
    </cfRule>
  </conditionalFormatting>
  <conditionalFormatting sqref="H15">
    <cfRule type="cellIs" priority="37" dxfId="2" operator="lessThan" stopIfTrue="1">
      <formula>H16+H18+H20+H17+H22-(0.01*(H16+H18+H20+H17+H22))</formula>
    </cfRule>
    <cfRule type="cellIs" priority="38" dxfId="2" operator="lessThan" stopIfTrue="1">
      <formula>H12+H13-H14-(0.01*(H12+H13-H14))</formula>
    </cfRule>
  </conditionalFormatting>
  <conditionalFormatting sqref="H20">
    <cfRule type="cellIs" priority="34" dxfId="2" operator="lessThan" stopIfTrue="1">
      <formula>H21</formula>
    </cfRule>
  </conditionalFormatting>
  <conditionalFormatting sqref="J18">
    <cfRule type="cellIs" priority="30" dxfId="2" operator="lessThan" stopIfTrue="1">
      <formula>J19</formula>
    </cfRule>
  </conditionalFormatting>
  <conditionalFormatting sqref="J12">
    <cfRule type="cellIs" priority="31" dxfId="2" operator="lessThan" stopIfTrue="1">
      <formula>J10+J11-(0.01*(J10+J11))</formula>
    </cfRule>
  </conditionalFormatting>
  <conditionalFormatting sqref="J15">
    <cfRule type="cellIs" priority="32" dxfId="2" operator="lessThan" stopIfTrue="1">
      <formula>J16+J18+J20+J17+J22-(0.01*(J16+J18+J20+J17+J22))</formula>
    </cfRule>
    <cfRule type="cellIs" priority="33" dxfId="2" operator="lessThan" stopIfTrue="1">
      <formula>J12+J13-J14-(0.01*(J12+J13-J14))</formula>
    </cfRule>
  </conditionalFormatting>
  <conditionalFormatting sqref="J20">
    <cfRule type="cellIs" priority="29" dxfId="2" operator="lessThan" stopIfTrue="1">
      <formula>J21</formula>
    </cfRule>
  </conditionalFormatting>
  <conditionalFormatting sqref="L18">
    <cfRule type="cellIs" priority="25" dxfId="2" operator="lessThan" stopIfTrue="1">
      <formula>L19</formula>
    </cfRule>
  </conditionalFormatting>
  <conditionalFormatting sqref="L12">
    <cfRule type="cellIs" priority="26" dxfId="2" operator="lessThan" stopIfTrue="1">
      <formula>L10+L11-(0.01*(L10+L11))</formula>
    </cfRule>
  </conditionalFormatting>
  <conditionalFormatting sqref="L15">
    <cfRule type="cellIs" priority="27" dxfId="2" operator="lessThan" stopIfTrue="1">
      <formula>L16+L18+L20+L17+L22-(0.01*(L16+L18+L20+L17+L22))</formula>
    </cfRule>
    <cfRule type="cellIs" priority="28" dxfId="2" operator="lessThan" stopIfTrue="1">
      <formula>L12+L13-L14-(0.01*(L12+L13-L14))</formula>
    </cfRule>
  </conditionalFormatting>
  <conditionalFormatting sqref="L20">
    <cfRule type="cellIs" priority="24" dxfId="2" operator="lessThan" stopIfTrue="1">
      <formula>L21</formula>
    </cfRule>
  </conditionalFormatting>
  <conditionalFormatting sqref="N18">
    <cfRule type="cellIs" priority="20" dxfId="2" operator="lessThan" stopIfTrue="1">
      <formula>N19</formula>
    </cfRule>
  </conditionalFormatting>
  <conditionalFormatting sqref="N12">
    <cfRule type="cellIs" priority="21" dxfId="2" operator="lessThan" stopIfTrue="1">
      <formula>N10+N11-(0.01*(N10+N11))</formula>
    </cfRule>
  </conditionalFormatting>
  <conditionalFormatting sqref="N15">
    <cfRule type="cellIs" priority="22" dxfId="2" operator="lessThan" stopIfTrue="1">
      <formula>N16+N18+N20+N17+N22-(0.01*(N16+N18+N20+N17+N22))</formula>
    </cfRule>
    <cfRule type="cellIs" priority="23" dxfId="2" operator="lessThan" stopIfTrue="1">
      <formula>N12+N13-N14-(0.01*(N12+N13-N14))</formula>
    </cfRule>
  </conditionalFormatting>
  <conditionalFormatting sqref="N20">
    <cfRule type="cellIs" priority="19" dxfId="2"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17" dxfId="2" operator="equal" stopIfTrue="1">
      <formula>"&gt; 25%"</formula>
    </cfRule>
  </conditionalFormatting>
  <conditionalFormatting sqref="BI24:BI26 BI10:BI22">
    <cfRule type="cellIs" priority="18" dxfId="2"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16" dxfId="2" operator="equal" stopIfTrue="1">
      <formula>"&lt;&gt;"</formula>
    </cfRule>
  </conditionalFormatting>
  <conditionalFormatting sqref="AV12">
    <cfRule type="cellIs" priority="13" dxfId="2" operator="lessThan" stopIfTrue="1">
      <formula>AV10+AV11-(0.01*(AV10+AV11))</formula>
    </cfRule>
  </conditionalFormatting>
  <conditionalFormatting sqref="AV15">
    <cfRule type="cellIs" priority="14" dxfId="2" operator="lessThan" stopIfTrue="1">
      <formula>AV16+AV18+AV20+AV17+AV22-(0.01*(AV16+AV18+AV20+AV17+AV22))</formula>
    </cfRule>
    <cfRule type="cellIs" priority="15" dxfId="2" operator="lessThan" stopIfTrue="1">
      <formula>AV12+AV13-AV14-(0.01*(AV12+AV13-AV14))</formula>
    </cfRule>
  </conditionalFormatting>
  <conditionalFormatting sqref="AX12">
    <cfRule type="cellIs" priority="10" dxfId="2" operator="lessThan" stopIfTrue="1">
      <formula>AX10+AX11-(0.01*(AX10+AX11))</formula>
    </cfRule>
  </conditionalFormatting>
  <conditionalFormatting sqref="AX15">
    <cfRule type="cellIs" priority="11" dxfId="2" operator="lessThan" stopIfTrue="1">
      <formula>AX16+AX18+AX20+AX17+AX22-(0.01*(AX16+AX18+AX20+AX17+AX22))</formula>
    </cfRule>
    <cfRule type="cellIs" priority="12" dxfId="2" operator="lessThan" stopIfTrue="1">
      <formula>AX12+AX13-AX14-(0.01*(AX12+AX13-AX14))</formula>
    </cfRule>
  </conditionalFormatting>
  <conditionalFormatting sqref="AV18">
    <cfRule type="cellIs" priority="9" dxfId="2" operator="lessThan" stopIfTrue="1">
      <formula>AV19</formula>
    </cfRule>
  </conditionalFormatting>
  <conditionalFormatting sqref="AV20">
    <cfRule type="cellIs" priority="8" dxfId="2" operator="lessThan" stopIfTrue="1">
      <formula>AV21</formula>
    </cfRule>
  </conditionalFormatting>
  <conditionalFormatting sqref="AX18">
    <cfRule type="cellIs" priority="7" dxfId="2" operator="lessThan" stopIfTrue="1">
      <formula>AX19</formula>
    </cfRule>
  </conditionalFormatting>
  <conditionalFormatting sqref="AX20">
    <cfRule type="cellIs" priority="6" dxfId="2" operator="lessThan" stopIfTrue="1">
      <formula>AX21</formula>
    </cfRule>
  </conditionalFormatting>
  <conditionalFormatting sqref="DA10:DA22 DA24:DA26 CY24:CY26 CY10:CY22">
    <cfRule type="cellIs" priority="5" dxfId="2" operator="equal" stopIfTrue="1">
      <formula>"&gt; 25%"</formula>
    </cfRule>
  </conditionalFormatting>
  <conditionalFormatting sqref="DA32 CY32 DA34 CY34 CY38:DA38 CY40:DA41">
    <cfRule type="cellIs" priority="4" dxfId="2" operator="equal" stopIfTrue="1">
      <formula>"&lt;&gt;"</formula>
    </cfRule>
  </conditionalFormatting>
  <conditionalFormatting sqref="CQ9 BS9 CC9 CU9 BY9 CA9 BU9 BW9 CS9 CM9 CO9 CI9 CK9 CE9 CG9 BK9 BM9 BO9 BQ9 CW9">
    <cfRule type="cellIs" priority="2" dxfId="2" operator="equal" stopIfTrue="1">
      <formula>"&gt; 25%"</formula>
    </cfRule>
  </conditionalFormatting>
  <conditionalFormatting sqref="BI9">
    <cfRule type="cellIs" priority="3" dxfId="2" operator="equal" stopIfTrue="1">
      <formula>"&gt; 100%"</formula>
    </cfRule>
  </conditionalFormatting>
  <conditionalFormatting sqref="DA9 CY9">
    <cfRule type="cellIs" priority="1" dxfId="2" operator="equal" stopIfTrue="1">
      <formula>"&gt; 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4.421875" style="452" hidden="1" customWidth="1"/>
    <col min="2" max="2" width="6.85156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57" t="s">
        <v>74</v>
      </c>
      <c r="D1" s="1057"/>
      <c r="E1" s="1057"/>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72</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44"/>
      <c r="CH4" s="1044"/>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934">
        <v>0.027578084358998826</v>
      </c>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v>0.0885758325457573</v>
      </c>
      <c r="AS13" s="178"/>
      <c r="AT13" s="705"/>
      <c r="AU13" s="178"/>
      <c r="AV13" s="705">
        <v>0.05000000074505806</v>
      </c>
      <c r="AW13" s="178"/>
      <c r="AX13" s="705"/>
      <c r="AY13" s="178"/>
      <c r="AZ13" s="933">
        <v>0.1502785272200494</v>
      </c>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c r="AA14" s="178"/>
      <c r="AB14" s="705"/>
      <c r="AC14" s="178"/>
      <c r="AD14" s="705"/>
      <c r="AE14" s="178"/>
      <c r="AF14" s="705"/>
      <c r="AG14" s="178"/>
      <c r="AH14" s="705"/>
      <c r="AI14" s="178"/>
      <c r="AJ14" s="705"/>
      <c r="AK14" s="178"/>
      <c r="AL14" s="705"/>
      <c r="AM14" s="178"/>
      <c r="AN14" s="705"/>
      <c r="AO14" s="178"/>
      <c r="AP14" s="705"/>
      <c r="AQ14" s="178"/>
      <c r="AR14" s="705">
        <v>91.85818481445312</v>
      </c>
      <c r="AS14" s="178" t="s">
        <v>327</v>
      </c>
      <c r="AT14" s="705"/>
      <c r="AU14" s="178"/>
      <c r="AV14" s="705">
        <v>94.30000305175781</v>
      </c>
      <c r="AW14" s="178" t="s">
        <v>327</v>
      </c>
      <c r="AX14" s="705"/>
      <c r="AY14" s="178"/>
      <c r="AZ14" s="933">
        <v>86.99262898165918</v>
      </c>
      <c r="BA14" s="940" t="s">
        <v>327</v>
      </c>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v>8.053236961364746</v>
      </c>
      <c r="AS15" s="178" t="s">
        <v>328</v>
      </c>
      <c r="AT15" s="705"/>
      <c r="AU15" s="178"/>
      <c r="AV15" s="705">
        <v>4.900000095367432</v>
      </c>
      <c r="AW15" s="178" t="s">
        <v>328</v>
      </c>
      <c r="AX15" s="705"/>
      <c r="AY15" s="178"/>
      <c r="AZ15" s="933">
        <v>12.829514406761755</v>
      </c>
      <c r="BA15" s="940" t="s">
        <v>328</v>
      </c>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v>4.099999904632568</v>
      </c>
      <c r="AW16" s="178"/>
      <c r="AX16" s="705"/>
      <c r="AY16" s="178"/>
      <c r="AZ16" s="932"/>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1011" t="s">
        <v>23</v>
      </c>
      <c r="E19" s="1011"/>
      <c r="F19" s="1011"/>
      <c r="G19" s="1011"/>
      <c r="H19" s="1011"/>
      <c r="I19" s="1011"/>
      <c r="J19" s="1011"/>
      <c r="K19" s="1011"/>
      <c r="L19" s="1011"/>
      <c r="M19" s="1011"/>
      <c r="N19" s="1011"/>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1011"/>
      <c r="AR19" s="1019"/>
      <c r="AS19" s="1019"/>
      <c r="AT19" s="1019"/>
      <c r="AU19" s="1019"/>
      <c r="AV19" s="1019"/>
      <c r="AW19" s="1019"/>
      <c r="AX19" s="1019"/>
      <c r="AY19" s="1019"/>
      <c r="AZ19" s="1019"/>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1004" t="s">
        <v>236</v>
      </c>
      <c r="E20" s="1004"/>
      <c r="F20" s="1004"/>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0</v>
      </c>
      <c r="BV20" s="758"/>
      <c r="BW20" s="758">
        <f>V9+V10+V11+V12+V13+V14+V15</f>
        <v>0</v>
      </c>
      <c r="BX20" s="758"/>
      <c r="BY20" s="758">
        <f>X9+X10+X11+X12+X13+X14+X15</f>
        <v>0</v>
      </c>
      <c r="BZ20" s="758"/>
      <c r="CA20" s="758">
        <f>Z9+Z10+Z11+Z12+Z13+Z14+Z15</f>
        <v>0</v>
      </c>
      <c r="CB20" s="758"/>
      <c r="CC20" s="758">
        <f>AB9+AB10+AB11+AB12+AB13+AB14+AB15</f>
        <v>0</v>
      </c>
      <c r="CD20" s="758"/>
      <c r="CE20" s="758">
        <f>AD9+AD10+AD11+AD12+AD13+AD14+AD15</f>
        <v>0</v>
      </c>
      <c r="CF20" s="758"/>
      <c r="CG20" s="758">
        <f>AF9+AF10+AF11+AF12+AF13+AF14+AF15</f>
        <v>0</v>
      </c>
      <c r="CH20" s="758"/>
      <c r="CI20" s="758">
        <f>AH9+AH10+AH11+AH12+AH13+AH14+AH15</f>
        <v>0</v>
      </c>
      <c r="CJ20" s="758"/>
      <c r="CK20" s="758">
        <f>AJ9+AJ10+AJ11+AJ12+AJ13+AJ14+AJ15</f>
        <v>0</v>
      </c>
      <c r="CL20" s="758"/>
      <c r="CM20" s="758">
        <f>AL9+AL10+AL11+AL12+AL13+AL14+AL15</f>
        <v>0</v>
      </c>
      <c r="CN20" s="758"/>
      <c r="CO20" s="758">
        <f>AN9+AN10+AN11+AN12+AN13+AN14+AN15</f>
        <v>0</v>
      </c>
      <c r="CP20" s="758"/>
      <c r="CQ20" s="758">
        <f>AP9+AP10+AP11+AP12+AP13+AP14+AP15</f>
        <v>0</v>
      </c>
      <c r="CR20" s="759"/>
      <c r="CS20" s="758">
        <f>AR9+AR10+AR11+AR12+AR13+AR14+AR15</f>
        <v>99.99999760836363</v>
      </c>
      <c r="CT20" s="758"/>
      <c r="CU20" s="758">
        <f>AT9+AT10+AT11+AT12+AT13+AT14+AT15</f>
        <v>0</v>
      </c>
      <c r="CV20" s="758"/>
      <c r="CW20" s="758">
        <f>AV9+AV10+AV11+AV12+AV13+AV14+AV15</f>
        <v>99.2500031478703</v>
      </c>
      <c r="CX20" s="758"/>
      <c r="CY20" s="758">
        <f>AX9+AX10+AX11+AX12+AX13+AX14+AX15</f>
        <v>0</v>
      </c>
      <c r="CZ20" s="758"/>
      <c r="DA20" s="758">
        <f>AZ9+AZ10+AZ11+AZ12+AZ13+AZ14+AZ15</f>
        <v>99.99999999999999</v>
      </c>
      <c r="DB20" s="759"/>
      <c r="DC20" s="2"/>
      <c r="DD20" s="2"/>
      <c r="DE20" s="2"/>
      <c r="DF20" s="2"/>
      <c r="DG20" s="2"/>
      <c r="DH20" s="2"/>
      <c r="DI20" s="2"/>
      <c r="DJ20" s="2"/>
      <c r="DK20" s="2"/>
      <c r="DL20" s="2"/>
      <c r="DM20" s="2"/>
      <c r="DN20" s="2"/>
      <c r="DO20" s="2"/>
      <c r="DP20" s="2"/>
    </row>
    <row r="21" spans="1:106" ht="16.5" customHeight="1">
      <c r="A21" s="401"/>
      <c r="C21" s="271"/>
      <c r="D21" s="1000"/>
      <c r="E21" s="1000"/>
      <c r="F21" s="1000"/>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51" t="s">
        <v>123</v>
      </c>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3"/>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v>1</v>
      </c>
      <c r="B26" s="661">
        <v>6418</v>
      </c>
      <c r="C26" s="921" t="s">
        <v>327</v>
      </c>
      <c r="D26" s="1054" t="s">
        <v>339</v>
      </c>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5"/>
      <c r="AJ26" s="1055"/>
      <c r="AK26" s="1055"/>
      <c r="AL26" s="1055"/>
      <c r="AM26" s="1055"/>
      <c r="AN26" s="1055"/>
      <c r="AO26" s="1055"/>
      <c r="AP26" s="1055"/>
      <c r="AQ26" s="1055"/>
      <c r="AR26" s="1055"/>
      <c r="AS26" s="1055"/>
      <c r="AT26" s="1055"/>
      <c r="AU26" s="1055"/>
      <c r="AV26" s="1055"/>
      <c r="AW26" s="1055"/>
      <c r="AX26" s="1055"/>
      <c r="AY26" s="1055"/>
      <c r="AZ26" s="1055"/>
      <c r="BA26" s="1055"/>
      <c r="BB26" s="1056"/>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v>1</v>
      </c>
      <c r="B27" s="661">
        <v>5776</v>
      </c>
      <c r="C27" s="922" t="s">
        <v>328</v>
      </c>
      <c r="D27" s="1047" t="s">
        <v>333</v>
      </c>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2"/>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1"/>
      <c r="C28" s="922"/>
      <c r="D28" s="1047"/>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2"/>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22"/>
      <c r="D29" s="1047"/>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2"/>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22"/>
      <c r="D30" s="1047"/>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990"/>
      <c r="AY30" s="990"/>
      <c r="AZ30" s="990"/>
      <c r="BA30" s="990"/>
      <c r="BB30" s="992"/>
      <c r="BC30" s="2"/>
      <c r="BD30" s="1038"/>
      <c r="BE30" s="1038"/>
      <c r="BF30" s="1038"/>
      <c r="BG30" s="1038"/>
      <c r="BH30" s="1038"/>
      <c r="BI30" s="1038"/>
      <c r="BJ30" s="1038"/>
      <c r="BK30" s="1038"/>
      <c r="BL30" s="1038"/>
      <c r="BM30" s="1038"/>
      <c r="BN30" s="1038"/>
      <c r="BO30" s="1038"/>
      <c r="BP30" s="1038"/>
      <c r="BQ30" s="1038"/>
      <c r="BR30" s="1038"/>
      <c r="BS30" s="1038"/>
      <c r="BT30" s="1038"/>
      <c r="BU30" s="1038"/>
      <c r="BV30" s="1038"/>
      <c r="BW30" s="1038"/>
      <c r="BX30" s="1038"/>
      <c r="BY30" s="1038"/>
      <c r="BZ30" s="1038"/>
      <c r="CA30" s="1038"/>
      <c r="CB30" s="1038"/>
      <c r="CC30" s="1038"/>
      <c r="CD30" s="1038"/>
      <c r="CE30" s="1038"/>
      <c r="CF30" s="1038"/>
      <c r="CG30" s="1038"/>
      <c r="CH30" s="1038"/>
      <c r="CI30" s="1038"/>
      <c r="CJ30" s="1038"/>
      <c r="CK30" s="1038"/>
      <c r="CL30" s="1038"/>
      <c r="CM30" s="1038"/>
      <c r="CN30" s="1038"/>
      <c r="CO30" s="279"/>
      <c r="CS30" s="284"/>
      <c r="CT30" s="284"/>
      <c r="CU30" s="279"/>
      <c r="CW30" s="284"/>
      <c r="CX30" s="284"/>
      <c r="CY30" s="279"/>
    </row>
    <row r="31" spans="1:103" ht="16.5" customHeight="1">
      <c r="A31" s="401"/>
      <c r="B31" s="661"/>
      <c r="C31" s="922"/>
      <c r="D31" s="1047"/>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990"/>
      <c r="BA31" s="990"/>
      <c r="BB31" s="992"/>
      <c r="BC31" s="2"/>
      <c r="BD31" s="1038"/>
      <c r="BE31" s="1038"/>
      <c r="BF31" s="1038"/>
      <c r="BG31" s="1038"/>
      <c r="BH31" s="1038"/>
      <c r="BI31" s="1038"/>
      <c r="BJ31" s="1038"/>
      <c r="BK31" s="1038"/>
      <c r="BL31" s="1038"/>
      <c r="BM31" s="1038"/>
      <c r="BN31" s="1038"/>
      <c r="BO31" s="1038"/>
      <c r="BP31" s="1038"/>
      <c r="BQ31" s="1038"/>
      <c r="BR31" s="1038"/>
      <c r="BS31" s="1038"/>
      <c r="BT31" s="1038"/>
      <c r="BU31" s="1038"/>
      <c r="BV31" s="1038"/>
      <c r="BW31" s="1038"/>
      <c r="BX31" s="1038"/>
      <c r="BY31" s="1038"/>
      <c r="BZ31" s="1038"/>
      <c r="CA31" s="1038"/>
      <c r="CB31" s="1038"/>
      <c r="CC31" s="1038"/>
      <c r="CD31" s="1038"/>
      <c r="CE31" s="1038"/>
      <c r="CF31" s="1038"/>
      <c r="CG31" s="1038"/>
      <c r="CH31" s="1038"/>
      <c r="CI31" s="1038"/>
      <c r="CJ31" s="1038"/>
      <c r="CK31" s="1038"/>
      <c r="CL31" s="1038"/>
      <c r="CM31" s="1038"/>
      <c r="CN31" s="1038"/>
      <c r="CO31" s="279"/>
      <c r="CS31" s="284"/>
      <c r="CT31" s="284"/>
      <c r="CU31" s="279"/>
      <c r="CW31" s="284"/>
      <c r="CX31" s="284"/>
      <c r="CY31" s="279"/>
    </row>
    <row r="32" spans="1:103" ht="16.5" customHeight="1">
      <c r="A32" s="401"/>
      <c r="B32" s="661"/>
      <c r="C32" s="922"/>
      <c r="D32" s="1047"/>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2"/>
      <c r="BC32" s="2"/>
      <c r="BD32" s="1038"/>
      <c r="BE32" s="1038"/>
      <c r="BF32" s="1038"/>
      <c r="BG32" s="1038"/>
      <c r="BH32" s="1038"/>
      <c r="BI32" s="1038"/>
      <c r="BJ32" s="1038"/>
      <c r="BK32" s="1038"/>
      <c r="BL32" s="1038"/>
      <c r="BM32" s="1038"/>
      <c r="BN32" s="1038"/>
      <c r="BO32" s="1038"/>
      <c r="BP32" s="1038"/>
      <c r="BQ32" s="1038"/>
      <c r="BR32" s="1038"/>
      <c r="BS32" s="1038"/>
      <c r="BT32" s="1038"/>
      <c r="BU32" s="1038"/>
      <c r="BV32" s="1038"/>
      <c r="BW32" s="1038"/>
      <c r="BX32" s="1038"/>
      <c r="BY32" s="1038"/>
      <c r="BZ32" s="1038"/>
      <c r="CA32" s="1038"/>
      <c r="CB32" s="1038"/>
      <c r="CC32" s="1038"/>
      <c r="CD32" s="1038"/>
      <c r="CE32" s="1038"/>
      <c r="CF32" s="1038"/>
      <c r="CG32" s="1038"/>
      <c r="CH32" s="1038"/>
      <c r="CI32" s="1038"/>
      <c r="CJ32" s="1038"/>
      <c r="CK32" s="1038"/>
      <c r="CL32" s="1038"/>
      <c r="CM32" s="1038"/>
      <c r="CN32" s="1038"/>
      <c r="CO32" s="279"/>
      <c r="CS32" s="284"/>
      <c r="CT32" s="284"/>
      <c r="CU32" s="279"/>
      <c r="CW32" s="284"/>
      <c r="CX32" s="284"/>
      <c r="CY32" s="279"/>
    </row>
    <row r="33" spans="1:103" ht="16.5" customHeight="1">
      <c r="A33" s="401"/>
      <c r="B33" s="661"/>
      <c r="C33" s="922"/>
      <c r="D33" s="1047"/>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2"/>
      <c r="BC33" s="2"/>
      <c r="BD33" s="1038"/>
      <c r="BE33" s="1038"/>
      <c r="BF33" s="1038"/>
      <c r="BG33" s="1038"/>
      <c r="BH33" s="1038"/>
      <c r="BI33" s="1038"/>
      <c r="BJ33" s="1038"/>
      <c r="BK33" s="1038"/>
      <c r="BL33" s="1038"/>
      <c r="BM33" s="1038"/>
      <c r="BN33" s="1038"/>
      <c r="BO33" s="1038"/>
      <c r="BP33" s="1038"/>
      <c r="BQ33" s="1038"/>
      <c r="BR33" s="1038"/>
      <c r="BS33" s="1038"/>
      <c r="BT33" s="1038"/>
      <c r="BU33" s="1038"/>
      <c r="BV33" s="1038"/>
      <c r="BW33" s="1038"/>
      <c r="BX33" s="1038"/>
      <c r="BY33" s="1038"/>
      <c r="BZ33" s="1038"/>
      <c r="CA33" s="1038"/>
      <c r="CB33" s="1038"/>
      <c r="CC33" s="1038"/>
      <c r="CD33" s="1038"/>
      <c r="CE33" s="1038"/>
      <c r="CF33" s="1038"/>
      <c r="CG33" s="1038"/>
      <c r="CH33" s="1038"/>
      <c r="CI33" s="1038"/>
      <c r="CJ33" s="1038"/>
      <c r="CK33" s="1038"/>
      <c r="CL33" s="1038"/>
      <c r="CM33" s="1038"/>
      <c r="CN33" s="1038"/>
      <c r="CO33" s="279"/>
      <c r="CS33" s="284"/>
      <c r="CT33" s="284"/>
      <c r="CU33" s="279"/>
      <c r="CW33" s="284"/>
      <c r="CX33" s="284"/>
      <c r="CY33" s="279"/>
    </row>
    <row r="34" spans="1:103" ht="16.5" customHeight="1">
      <c r="A34" s="401"/>
      <c r="B34" s="661"/>
      <c r="C34" s="922"/>
      <c r="D34" s="1047"/>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990"/>
      <c r="AZ34" s="990"/>
      <c r="BA34" s="990"/>
      <c r="BB34" s="992"/>
      <c r="BC34" s="2"/>
      <c r="BD34" s="1038"/>
      <c r="BE34" s="1038"/>
      <c r="BF34" s="1038"/>
      <c r="BG34" s="1038"/>
      <c r="BH34" s="1038"/>
      <c r="BI34" s="1038"/>
      <c r="BJ34" s="1038"/>
      <c r="BK34" s="1038"/>
      <c r="BL34" s="1038"/>
      <c r="BM34" s="1038"/>
      <c r="BN34" s="1038"/>
      <c r="BO34" s="1038"/>
      <c r="BP34" s="1038"/>
      <c r="BQ34" s="1038"/>
      <c r="BR34" s="1038"/>
      <c r="BS34" s="1038"/>
      <c r="BT34" s="1038"/>
      <c r="BU34" s="1038"/>
      <c r="BV34" s="1038"/>
      <c r="BW34" s="1038"/>
      <c r="BX34" s="1038"/>
      <c r="BY34" s="1038"/>
      <c r="BZ34" s="1038"/>
      <c r="CA34" s="1038"/>
      <c r="CB34" s="1038"/>
      <c r="CC34" s="1038"/>
      <c r="CD34" s="1038"/>
      <c r="CE34" s="1038"/>
      <c r="CF34" s="1038"/>
      <c r="CG34" s="1038"/>
      <c r="CH34" s="1038"/>
      <c r="CI34" s="1038"/>
      <c r="CJ34" s="1038"/>
      <c r="CK34" s="1038"/>
      <c r="CL34" s="1038"/>
      <c r="CM34" s="1038"/>
      <c r="CN34" s="1038"/>
      <c r="CO34" s="279"/>
      <c r="CS34" s="284"/>
      <c r="CT34" s="284"/>
      <c r="CU34" s="279"/>
      <c r="CW34" s="284"/>
      <c r="CX34" s="284"/>
      <c r="CY34" s="279"/>
    </row>
    <row r="35" spans="1:103" ht="16.5" customHeight="1">
      <c r="A35" s="401"/>
      <c r="B35" s="661"/>
      <c r="C35" s="922"/>
      <c r="D35" s="1047"/>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990"/>
      <c r="AR35" s="990"/>
      <c r="AS35" s="990"/>
      <c r="AT35" s="990"/>
      <c r="AU35" s="990"/>
      <c r="AV35" s="990"/>
      <c r="AW35" s="990"/>
      <c r="AX35" s="990"/>
      <c r="AY35" s="990"/>
      <c r="AZ35" s="990"/>
      <c r="BA35" s="990"/>
      <c r="BB35" s="992"/>
      <c r="BC35" s="2"/>
      <c r="BD35" s="1038"/>
      <c r="BE35" s="1038"/>
      <c r="BF35" s="1038"/>
      <c r="BG35" s="1038"/>
      <c r="BH35" s="1038"/>
      <c r="BI35" s="1038"/>
      <c r="BJ35" s="1038"/>
      <c r="BK35" s="1038"/>
      <c r="BL35" s="1038"/>
      <c r="BM35" s="1038"/>
      <c r="BN35" s="1038"/>
      <c r="BO35" s="1038"/>
      <c r="BP35" s="1038"/>
      <c r="BQ35" s="1038"/>
      <c r="BR35" s="1038"/>
      <c r="BS35" s="1038"/>
      <c r="BT35" s="1038"/>
      <c r="BU35" s="1038"/>
      <c r="BV35" s="1038"/>
      <c r="BW35" s="1038"/>
      <c r="BX35" s="1038"/>
      <c r="BY35" s="1038"/>
      <c r="BZ35" s="1038"/>
      <c r="CA35" s="1038"/>
      <c r="CB35" s="1038"/>
      <c r="CC35" s="1038"/>
      <c r="CD35" s="1038"/>
      <c r="CE35" s="1038"/>
      <c r="CF35" s="1038"/>
      <c r="CG35" s="1038"/>
      <c r="CH35" s="1038"/>
      <c r="CI35" s="1038"/>
      <c r="CJ35" s="1038"/>
      <c r="CK35" s="1038"/>
      <c r="CL35" s="1038"/>
      <c r="CM35" s="1038"/>
      <c r="CN35" s="1038"/>
      <c r="CO35" s="279"/>
      <c r="CS35" s="284"/>
      <c r="CT35" s="284"/>
      <c r="CU35" s="279"/>
      <c r="CW35" s="284"/>
      <c r="CX35" s="284"/>
      <c r="CY35" s="279"/>
    </row>
    <row r="36" spans="1:103" ht="16.5" customHeight="1">
      <c r="A36" s="401"/>
      <c r="B36" s="661"/>
      <c r="C36" s="922"/>
      <c r="D36" s="1047"/>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2"/>
      <c r="BC36" s="2"/>
      <c r="BD36" s="1038"/>
      <c r="BE36" s="1038"/>
      <c r="BF36" s="1038"/>
      <c r="BG36" s="1038"/>
      <c r="BH36" s="1038"/>
      <c r="BI36" s="1038"/>
      <c r="BJ36" s="1038"/>
      <c r="BK36" s="1038"/>
      <c r="BL36" s="1038"/>
      <c r="BM36" s="1038"/>
      <c r="BN36" s="1038"/>
      <c r="BO36" s="1038"/>
      <c r="BP36" s="1038"/>
      <c r="BQ36" s="1038"/>
      <c r="BR36" s="1038"/>
      <c r="BS36" s="1038"/>
      <c r="BT36" s="1038"/>
      <c r="BU36" s="1038"/>
      <c r="BV36" s="1038"/>
      <c r="BW36" s="1038"/>
      <c r="BX36" s="1038"/>
      <c r="BY36" s="1038"/>
      <c r="BZ36" s="1038"/>
      <c r="CA36" s="1038"/>
      <c r="CB36" s="1038"/>
      <c r="CC36" s="1038"/>
      <c r="CD36" s="1038"/>
      <c r="CE36" s="1038"/>
      <c r="CF36" s="1038"/>
      <c r="CG36" s="1038"/>
      <c r="CH36" s="1038"/>
      <c r="CI36" s="1038"/>
      <c r="CJ36" s="1038"/>
      <c r="CK36" s="1038"/>
      <c r="CL36" s="1038"/>
      <c r="CM36" s="1038"/>
      <c r="CN36" s="1038"/>
      <c r="CO36" s="279"/>
      <c r="CS36" s="284"/>
      <c r="CT36" s="284"/>
      <c r="CU36" s="279"/>
      <c r="CW36" s="284"/>
      <c r="CX36" s="284"/>
      <c r="CY36" s="279"/>
    </row>
    <row r="37" spans="1:103" ht="16.5" customHeight="1">
      <c r="A37" s="401"/>
      <c r="B37" s="661"/>
      <c r="C37" s="922"/>
      <c r="D37" s="1047"/>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2"/>
      <c r="BC37" s="2"/>
      <c r="BD37" s="1038"/>
      <c r="BE37" s="1038"/>
      <c r="BF37" s="1038"/>
      <c r="BG37" s="1038"/>
      <c r="BH37" s="1038"/>
      <c r="BI37" s="1038"/>
      <c r="BJ37" s="1038"/>
      <c r="BK37" s="1038"/>
      <c r="BL37" s="1038"/>
      <c r="BM37" s="1038"/>
      <c r="BN37" s="1038"/>
      <c r="BO37" s="1038"/>
      <c r="BP37" s="1038"/>
      <c r="BQ37" s="1038"/>
      <c r="BR37" s="1038"/>
      <c r="BS37" s="1038"/>
      <c r="BT37" s="1038"/>
      <c r="BU37" s="1038"/>
      <c r="BV37" s="1038"/>
      <c r="BW37" s="1038"/>
      <c r="BX37" s="1038"/>
      <c r="BY37" s="1038"/>
      <c r="BZ37" s="1038"/>
      <c r="CA37" s="1038"/>
      <c r="CB37" s="1038"/>
      <c r="CC37" s="1038"/>
      <c r="CD37" s="1038"/>
      <c r="CE37" s="1038"/>
      <c r="CF37" s="1038"/>
      <c r="CG37" s="1038"/>
      <c r="CH37" s="1038"/>
      <c r="CI37" s="1038"/>
      <c r="CJ37" s="1038"/>
      <c r="CK37" s="1038"/>
      <c r="CL37" s="1038"/>
      <c r="CM37" s="1038"/>
      <c r="CN37" s="1038"/>
      <c r="CO37" s="279"/>
      <c r="CS37" s="284"/>
      <c r="CT37" s="284"/>
      <c r="CU37" s="279"/>
      <c r="CW37" s="284"/>
      <c r="CX37" s="284"/>
      <c r="CY37" s="279"/>
    </row>
    <row r="38" spans="1:103" ht="16.5" customHeight="1">
      <c r="A38" s="401"/>
      <c r="B38" s="661"/>
      <c r="C38" s="922"/>
      <c r="D38" s="1047"/>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2"/>
      <c r="BC38" s="2"/>
      <c r="BD38" s="1038"/>
      <c r="BE38" s="1038"/>
      <c r="BF38" s="1038"/>
      <c r="BG38" s="1038"/>
      <c r="BH38" s="1038"/>
      <c r="BI38" s="1038"/>
      <c r="BJ38" s="1038"/>
      <c r="BK38" s="1038"/>
      <c r="BL38" s="1038"/>
      <c r="BM38" s="1038"/>
      <c r="BN38" s="1038"/>
      <c r="BO38" s="1038"/>
      <c r="BP38" s="1038"/>
      <c r="BQ38" s="1038"/>
      <c r="BR38" s="1038"/>
      <c r="BS38" s="1038"/>
      <c r="BT38" s="1038"/>
      <c r="BU38" s="1038"/>
      <c r="BV38" s="1038"/>
      <c r="BW38" s="1038"/>
      <c r="BX38" s="1038"/>
      <c r="BY38" s="1038"/>
      <c r="BZ38" s="1038"/>
      <c r="CA38" s="1038"/>
      <c r="CB38" s="1038"/>
      <c r="CC38" s="1038"/>
      <c r="CD38" s="1038"/>
      <c r="CE38" s="1038"/>
      <c r="CF38" s="1038"/>
      <c r="CG38" s="1038"/>
      <c r="CH38" s="1038"/>
      <c r="CI38" s="1038"/>
      <c r="CJ38" s="1038"/>
      <c r="CK38" s="1038"/>
      <c r="CL38" s="1038"/>
      <c r="CM38" s="1038"/>
      <c r="CN38" s="1038"/>
      <c r="CO38" s="279"/>
      <c r="CS38" s="284"/>
      <c r="CT38" s="284"/>
      <c r="CU38" s="279"/>
      <c r="CW38" s="284"/>
      <c r="CX38" s="284"/>
      <c r="CY38" s="279"/>
    </row>
    <row r="39" spans="1:103" ht="16.5" customHeight="1">
      <c r="A39" s="401"/>
      <c r="B39" s="661"/>
      <c r="C39" s="922"/>
      <c r="D39" s="1047"/>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2"/>
      <c r="BD39" s="1038"/>
      <c r="BE39" s="1038"/>
      <c r="BF39" s="1038"/>
      <c r="BG39" s="1038"/>
      <c r="BH39" s="1038"/>
      <c r="BI39" s="1038"/>
      <c r="BJ39" s="1038"/>
      <c r="BK39" s="1038"/>
      <c r="BL39" s="1038"/>
      <c r="BM39" s="1038"/>
      <c r="BN39" s="1038"/>
      <c r="BO39" s="1038"/>
      <c r="BP39" s="1038"/>
      <c r="BQ39" s="1038"/>
      <c r="BR39" s="1038"/>
      <c r="BS39" s="1038"/>
      <c r="BT39" s="1038"/>
      <c r="BU39" s="1038"/>
      <c r="BV39" s="1038"/>
      <c r="BW39" s="1038"/>
      <c r="BX39" s="1038"/>
      <c r="BY39" s="1038"/>
      <c r="BZ39" s="1038"/>
      <c r="CA39" s="1038"/>
      <c r="CB39" s="1038"/>
      <c r="CC39" s="1038"/>
      <c r="CD39" s="1038"/>
      <c r="CE39" s="1038"/>
      <c r="CF39" s="1038"/>
      <c r="CG39" s="1038"/>
      <c r="CH39" s="1038"/>
      <c r="CI39" s="1038"/>
      <c r="CJ39" s="1038"/>
      <c r="CK39" s="1038"/>
      <c r="CL39" s="1038"/>
      <c r="CM39" s="1038"/>
      <c r="CN39" s="1038"/>
      <c r="CO39" s="279"/>
      <c r="CS39" s="284"/>
      <c r="CT39" s="284"/>
      <c r="CU39" s="279"/>
      <c r="CW39" s="284"/>
      <c r="CX39" s="284"/>
      <c r="CY39" s="279"/>
    </row>
    <row r="40" spans="1:103" ht="16.5" customHeight="1">
      <c r="A40" s="401"/>
      <c r="B40" s="661"/>
      <c r="C40" s="922"/>
      <c r="D40" s="1047"/>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
      <c r="BD40" s="1038"/>
      <c r="BE40" s="1038"/>
      <c r="BF40" s="1038"/>
      <c r="BG40" s="1038"/>
      <c r="BH40" s="1038"/>
      <c r="BI40" s="1038"/>
      <c r="BJ40" s="1038"/>
      <c r="BK40" s="1038"/>
      <c r="BL40" s="1038"/>
      <c r="BM40" s="1038"/>
      <c r="BN40" s="1038"/>
      <c r="BO40" s="1038"/>
      <c r="BP40" s="1038"/>
      <c r="BQ40" s="1038"/>
      <c r="BR40" s="1038"/>
      <c r="BS40" s="1038"/>
      <c r="BT40" s="1038"/>
      <c r="BU40" s="1038"/>
      <c r="BV40" s="1038"/>
      <c r="BW40" s="1038"/>
      <c r="BX40" s="1038"/>
      <c r="BY40" s="1038"/>
      <c r="BZ40" s="1038"/>
      <c r="CA40" s="1038"/>
      <c r="CB40" s="1038"/>
      <c r="CC40" s="1038"/>
      <c r="CD40" s="1038"/>
      <c r="CE40" s="1038"/>
      <c r="CF40" s="1038"/>
      <c r="CG40" s="1038"/>
      <c r="CH40" s="1038"/>
      <c r="CI40" s="1038"/>
      <c r="CJ40" s="1038"/>
      <c r="CK40" s="1038"/>
      <c r="CL40" s="1038"/>
      <c r="CM40" s="1038"/>
      <c r="CN40" s="1038"/>
      <c r="CO40" s="279"/>
      <c r="CS40" s="284"/>
      <c r="CT40" s="284"/>
      <c r="CU40" s="279"/>
      <c r="CW40" s="284"/>
      <c r="CX40" s="284"/>
      <c r="CY40" s="279"/>
    </row>
    <row r="41" spans="1:103" ht="16.5" customHeight="1">
      <c r="A41" s="401"/>
      <c r="B41" s="661"/>
      <c r="C41" s="922"/>
      <c r="D41" s="1047"/>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
      <c r="BD41" s="1038"/>
      <c r="BE41" s="1038"/>
      <c r="BF41" s="1038"/>
      <c r="BG41" s="1038"/>
      <c r="BH41" s="1038"/>
      <c r="BI41" s="1038"/>
      <c r="BJ41" s="1038"/>
      <c r="BK41" s="1038"/>
      <c r="BL41" s="1038"/>
      <c r="BM41" s="1038"/>
      <c r="BN41" s="1038"/>
      <c r="BO41" s="1038"/>
      <c r="BP41" s="1038"/>
      <c r="BQ41" s="1038"/>
      <c r="BR41" s="1038"/>
      <c r="BS41" s="1038"/>
      <c r="BT41" s="1038"/>
      <c r="BU41" s="1038"/>
      <c r="BV41" s="1038"/>
      <c r="BW41" s="1038"/>
      <c r="BX41" s="1038"/>
      <c r="BY41" s="1038"/>
      <c r="BZ41" s="1038"/>
      <c r="CA41" s="1038"/>
      <c r="CB41" s="1038"/>
      <c r="CC41" s="1038"/>
      <c r="CD41" s="1038"/>
      <c r="CE41" s="1038"/>
      <c r="CF41" s="1038"/>
      <c r="CG41" s="1038"/>
      <c r="CH41" s="1038"/>
      <c r="CI41" s="1038"/>
      <c r="CJ41" s="1038"/>
      <c r="CK41" s="1038"/>
      <c r="CL41" s="1038"/>
      <c r="CM41" s="1038"/>
      <c r="CN41" s="1038"/>
      <c r="CO41" s="279"/>
      <c r="CS41" s="284"/>
      <c r="CT41" s="284"/>
      <c r="CU41" s="279"/>
      <c r="CW41" s="284"/>
      <c r="CX41" s="284"/>
      <c r="CY41" s="279"/>
    </row>
    <row r="42" spans="1:103" ht="16.5" customHeight="1">
      <c r="A42" s="401"/>
      <c r="B42" s="661"/>
      <c r="C42" s="922"/>
      <c r="D42" s="1047"/>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
      <c r="BD42" s="1038"/>
      <c r="BE42" s="1038"/>
      <c r="BF42" s="1038"/>
      <c r="BG42" s="1038"/>
      <c r="BH42" s="1038"/>
      <c r="BI42" s="1038"/>
      <c r="BJ42" s="1038"/>
      <c r="BK42" s="1038"/>
      <c r="BL42" s="1038"/>
      <c r="BM42" s="1038"/>
      <c r="BN42" s="1038"/>
      <c r="BO42" s="1038"/>
      <c r="BP42" s="1038"/>
      <c r="BQ42" s="1038"/>
      <c r="BR42" s="1038"/>
      <c r="BS42" s="1038"/>
      <c r="BT42" s="1038"/>
      <c r="BU42" s="1038"/>
      <c r="BV42" s="1038"/>
      <c r="BW42" s="1038"/>
      <c r="BX42" s="1038"/>
      <c r="BY42" s="1038"/>
      <c r="BZ42" s="1038"/>
      <c r="CA42" s="1038"/>
      <c r="CB42" s="1038"/>
      <c r="CC42" s="1038"/>
      <c r="CD42" s="1038"/>
      <c r="CE42" s="1038"/>
      <c r="CF42" s="1038"/>
      <c r="CG42" s="1038"/>
      <c r="CH42" s="1038"/>
      <c r="CI42" s="1038"/>
      <c r="CJ42" s="1038"/>
      <c r="CK42" s="1038"/>
      <c r="CL42" s="1038"/>
      <c r="CM42" s="1038"/>
      <c r="CN42" s="1038"/>
      <c r="CO42" s="279"/>
      <c r="CS42" s="284"/>
      <c r="CT42" s="284"/>
      <c r="CU42" s="279"/>
      <c r="CW42" s="284"/>
      <c r="CX42" s="284"/>
      <c r="CY42" s="279"/>
    </row>
    <row r="43" spans="1:103" ht="16.5" customHeight="1">
      <c r="A43" s="401"/>
      <c r="B43" s="661"/>
      <c r="C43" s="922"/>
      <c r="D43" s="1047"/>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
      <c r="BD43" s="1038"/>
      <c r="BE43" s="1038"/>
      <c r="BF43" s="1038"/>
      <c r="BG43" s="1038"/>
      <c r="BH43" s="1038"/>
      <c r="BI43" s="1038"/>
      <c r="BJ43" s="1038"/>
      <c r="BK43" s="1038"/>
      <c r="BL43" s="1038"/>
      <c r="BM43" s="1038"/>
      <c r="BN43" s="1038"/>
      <c r="BO43" s="1038"/>
      <c r="BP43" s="1038"/>
      <c r="BQ43" s="1038"/>
      <c r="BR43" s="1038"/>
      <c r="BS43" s="1038"/>
      <c r="BT43" s="1038"/>
      <c r="BU43" s="1038"/>
      <c r="BV43" s="1038"/>
      <c r="BW43" s="1038"/>
      <c r="BX43" s="1038"/>
      <c r="BY43" s="1038"/>
      <c r="BZ43" s="1038"/>
      <c r="CA43" s="1038"/>
      <c r="CB43" s="1038"/>
      <c r="CC43" s="1038"/>
      <c r="CD43" s="1038"/>
      <c r="CE43" s="1038"/>
      <c r="CF43" s="1038"/>
      <c r="CG43" s="1038"/>
      <c r="CH43" s="1038"/>
      <c r="CI43" s="1038"/>
      <c r="CJ43" s="1038"/>
      <c r="CK43" s="1038"/>
      <c r="CL43" s="1038"/>
      <c r="CM43" s="1038"/>
      <c r="CN43" s="1038"/>
      <c r="CO43" s="279"/>
      <c r="CS43" s="284"/>
      <c r="CT43" s="284"/>
      <c r="CU43" s="279"/>
      <c r="CW43" s="284"/>
      <c r="CX43" s="284"/>
      <c r="CY43" s="279"/>
    </row>
    <row r="44" spans="1:103" ht="16.5" customHeight="1">
      <c r="A44" s="401"/>
      <c r="B44" s="661"/>
      <c r="C44" s="922"/>
      <c r="D44" s="1047"/>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
      <c r="BD44" s="1038"/>
      <c r="BE44" s="1038"/>
      <c r="BF44" s="1038"/>
      <c r="BG44" s="1038"/>
      <c r="BH44" s="1038"/>
      <c r="BI44" s="1038"/>
      <c r="BJ44" s="1038"/>
      <c r="BK44" s="1038"/>
      <c r="BL44" s="1038"/>
      <c r="BM44" s="1038"/>
      <c r="BN44" s="1038"/>
      <c r="BO44" s="1038"/>
      <c r="BP44" s="1038"/>
      <c r="BQ44" s="1038"/>
      <c r="BR44" s="1038"/>
      <c r="BS44" s="1038"/>
      <c r="BT44" s="1038"/>
      <c r="BU44" s="1038"/>
      <c r="BV44" s="1038"/>
      <c r="BW44" s="1038"/>
      <c r="BX44" s="1038"/>
      <c r="BY44" s="1038"/>
      <c r="BZ44" s="1038"/>
      <c r="CA44" s="1038"/>
      <c r="CB44" s="1038"/>
      <c r="CC44" s="1038"/>
      <c r="CD44" s="1038"/>
      <c r="CE44" s="1038"/>
      <c r="CF44" s="1038"/>
      <c r="CG44" s="1038"/>
      <c r="CH44" s="1038"/>
      <c r="CI44" s="1038"/>
      <c r="CJ44" s="1038"/>
      <c r="CK44" s="1038"/>
      <c r="CL44" s="1038"/>
      <c r="CM44" s="1038"/>
      <c r="CN44" s="1038"/>
      <c r="CO44" s="279"/>
      <c r="CS44" s="284"/>
      <c r="CT44" s="284"/>
      <c r="CU44" s="279"/>
      <c r="CW44" s="284"/>
      <c r="CX44" s="284"/>
      <c r="CY44" s="279"/>
    </row>
    <row r="45" spans="1:103" ht="16.5" customHeight="1">
      <c r="A45" s="401"/>
      <c r="B45" s="661"/>
      <c r="C45" s="922"/>
      <c r="D45" s="1047"/>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
      <c r="BD45" s="1038"/>
      <c r="BE45" s="1038"/>
      <c r="BF45" s="1038"/>
      <c r="BG45" s="1038"/>
      <c r="BH45" s="1038"/>
      <c r="BI45" s="1038"/>
      <c r="BJ45" s="1038"/>
      <c r="BK45" s="1038"/>
      <c r="BL45" s="1038"/>
      <c r="BM45" s="1038"/>
      <c r="BN45" s="1038"/>
      <c r="BO45" s="1038"/>
      <c r="BP45" s="1038"/>
      <c r="BQ45" s="1038"/>
      <c r="BR45" s="1038"/>
      <c r="BS45" s="1038"/>
      <c r="BT45" s="1038"/>
      <c r="BU45" s="1038"/>
      <c r="BV45" s="1038"/>
      <c r="BW45" s="1038"/>
      <c r="BX45" s="1038"/>
      <c r="BY45" s="1038"/>
      <c r="BZ45" s="1038"/>
      <c r="CA45" s="1038"/>
      <c r="CB45" s="1038"/>
      <c r="CC45" s="1038"/>
      <c r="CD45" s="1038"/>
      <c r="CE45" s="1038"/>
      <c r="CF45" s="1038"/>
      <c r="CG45" s="1038"/>
      <c r="CH45" s="1038"/>
      <c r="CI45" s="1038"/>
      <c r="CJ45" s="1038"/>
      <c r="CK45" s="1038"/>
      <c r="CL45" s="1038"/>
      <c r="CM45" s="1038"/>
      <c r="CN45" s="1038"/>
      <c r="CO45" s="279"/>
      <c r="CS45" s="284"/>
      <c r="CT45" s="284"/>
      <c r="CU45" s="279"/>
      <c r="CW45" s="284"/>
      <c r="CX45" s="284"/>
      <c r="CY45" s="279"/>
    </row>
    <row r="46" spans="1:103" ht="16.5" customHeight="1">
      <c r="A46" s="401"/>
      <c r="B46" s="661"/>
      <c r="C46" s="922"/>
      <c r="D46" s="1047"/>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
      <c r="BD46" s="1038"/>
      <c r="BE46" s="1038"/>
      <c r="BF46" s="1038"/>
      <c r="BG46" s="1038"/>
      <c r="BH46" s="1038"/>
      <c r="BI46" s="1038"/>
      <c r="BJ46" s="1038"/>
      <c r="BK46" s="1038"/>
      <c r="BL46" s="1038"/>
      <c r="BM46" s="1038"/>
      <c r="BN46" s="1038"/>
      <c r="BO46" s="1038"/>
      <c r="BP46" s="1038"/>
      <c r="BQ46" s="1038"/>
      <c r="BR46" s="1038"/>
      <c r="BS46" s="1038"/>
      <c r="BT46" s="1038"/>
      <c r="BU46" s="1038"/>
      <c r="BV46" s="1038"/>
      <c r="BW46" s="1038"/>
      <c r="BX46" s="1038"/>
      <c r="BY46" s="1038"/>
      <c r="BZ46" s="1038"/>
      <c r="CA46" s="1038"/>
      <c r="CB46" s="1038"/>
      <c r="CC46" s="1038"/>
      <c r="CD46" s="1038"/>
      <c r="CE46" s="1038"/>
      <c r="CF46" s="1038"/>
      <c r="CG46" s="1038"/>
      <c r="CH46" s="1038"/>
      <c r="CI46" s="1038"/>
      <c r="CJ46" s="1038"/>
      <c r="CK46" s="1038"/>
      <c r="CL46" s="1038"/>
      <c r="CM46" s="1038"/>
      <c r="CN46" s="1038"/>
      <c r="CO46" s="279"/>
      <c r="CS46" s="284"/>
      <c r="CT46" s="284"/>
      <c r="CU46" s="279"/>
      <c r="CW46" s="284"/>
      <c r="CX46" s="284"/>
      <c r="CY46" s="279"/>
    </row>
    <row r="47" spans="1:103" ht="16.5" customHeight="1">
      <c r="A47" s="401"/>
      <c r="B47" s="661"/>
      <c r="C47" s="922"/>
      <c r="D47" s="1047"/>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
      <c r="BD47" s="1038"/>
      <c r="BE47" s="1038"/>
      <c r="BF47" s="1038"/>
      <c r="BG47" s="1038"/>
      <c r="BH47" s="1038"/>
      <c r="BI47" s="1038"/>
      <c r="BJ47" s="1038"/>
      <c r="BK47" s="1038"/>
      <c r="BL47" s="1038"/>
      <c r="BM47" s="1038"/>
      <c r="BN47" s="1038"/>
      <c r="BO47" s="1038"/>
      <c r="BP47" s="1038"/>
      <c r="BQ47" s="1038"/>
      <c r="BR47" s="1038"/>
      <c r="BS47" s="1038"/>
      <c r="BT47" s="1038"/>
      <c r="BU47" s="1038"/>
      <c r="BV47" s="1038"/>
      <c r="BW47" s="1038"/>
      <c r="BX47" s="1038"/>
      <c r="BY47" s="1038"/>
      <c r="BZ47" s="1038"/>
      <c r="CA47" s="1038"/>
      <c r="CB47" s="1038"/>
      <c r="CC47" s="1038"/>
      <c r="CD47" s="1038"/>
      <c r="CE47" s="1038"/>
      <c r="CF47" s="1038"/>
      <c r="CG47" s="1038"/>
      <c r="CH47" s="1038"/>
      <c r="CI47" s="1038"/>
      <c r="CJ47" s="1038"/>
      <c r="CK47" s="1038"/>
      <c r="CL47" s="1038"/>
      <c r="CM47" s="1038"/>
      <c r="CN47" s="1038"/>
      <c r="CO47" s="279"/>
      <c r="CS47" s="284"/>
      <c r="CT47" s="284"/>
      <c r="CU47" s="279"/>
      <c r="CW47" s="284"/>
      <c r="CX47" s="284"/>
      <c r="CY47" s="279"/>
    </row>
    <row r="48" spans="1:103" ht="13.5" thickBot="1">
      <c r="A48" s="401"/>
      <c r="B48" s="661"/>
      <c r="C48" s="923"/>
      <c r="D48" s="1048"/>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50"/>
      <c r="BC48"/>
      <c r="BD48" s="1037"/>
      <c r="BE48" s="1037"/>
      <c r="BF48" s="1037"/>
      <c r="BG48" s="1037"/>
      <c r="BH48" s="1037"/>
      <c r="BI48" s="1037"/>
      <c r="BJ48" s="1037"/>
      <c r="BK48" s="1037"/>
      <c r="BL48" s="1037"/>
      <c r="BM48" s="1037"/>
      <c r="BN48" s="1037"/>
      <c r="BO48" s="1037"/>
      <c r="BP48" s="1037"/>
      <c r="BQ48" s="1037"/>
      <c r="BR48" s="1037"/>
      <c r="BS48" s="1037"/>
      <c r="BT48" s="1037"/>
      <c r="BU48" s="1037"/>
      <c r="BV48" s="1037"/>
      <c r="BW48" s="1037"/>
      <c r="BX48" s="1037"/>
      <c r="BY48" s="1037"/>
      <c r="BZ48" s="1037"/>
      <c r="CA48" s="1037"/>
      <c r="CB48" s="1037"/>
      <c r="CC48" s="1037"/>
      <c r="CD48" s="1037"/>
      <c r="CE48" s="1037"/>
      <c r="CF48" s="1037"/>
      <c r="CG48" s="1037"/>
      <c r="CH48" s="1037"/>
      <c r="CI48" s="1037"/>
      <c r="CJ48" s="1037"/>
      <c r="CK48" s="1037"/>
      <c r="CL48" s="1037"/>
      <c r="CM48" s="1037"/>
      <c r="CN48" s="1037"/>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C1:E1"/>
    <mergeCell ref="D19:AZ19"/>
    <mergeCell ref="D20:AU20"/>
    <mergeCell ref="CG4:CH4"/>
    <mergeCell ref="C4:AQ4"/>
    <mergeCell ref="D21:AQ21"/>
    <mergeCell ref="D25:BB25"/>
    <mergeCell ref="D31:BB31"/>
    <mergeCell ref="BD30:CN30"/>
    <mergeCell ref="BD31:CN31"/>
    <mergeCell ref="D26:BB26"/>
    <mergeCell ref="D29:BB29"/>
    <mergeCell ref="D30:BB30"/>
    <mergeCell ref="D27:BB27"/>
    <mergeCell ref="D28:BB28"/>
    <mergeCell ref="BD32:CN32"/>
    <mergeCell ref="D45:BB45"/>
    <mergeCell ref="D39:BB39"/>
    <mergeCell ref="D40:BB40"/>
    <mergeCell ref="D41:BB41"/>
    <mergeCell ref="D33:BB33"/>
    <mergeCell ref="D32:BB32"/>
    <mergeCell ref="D34:BB34"/>
    <mergeCell ref="BD37:CN37"/>
    <mergeCell ref="BD33:CN33"/>
    <mergeCell ref="D48:BB48"/>
    <mergeCell ref="D42:BB42"/>
    <mergeCell ref="D43:BB43"/>
    <mergeCell ref="D44:BB44"/>
    <mergeCell ref="D47:BB47"/>
    <mergeCell ref="D46:BB46"/>
    <mergeCell ref="D38:BB38"/>
    <mergeCell ref="D35:BB35"/>
    <mergeCell ref="BD38:CN38"/>
    <mergeCell ref="D36:BB36"/>
    <mergeCell ref="BD34:CN34"/>
    <mergeCell ref="BD35:CN35"/>
    <mergeCell ref="BD36:CN36"/>
    <mergeCell ref="D37:BB37"/>
    <mergeCell ref="BD48:CN48"/>
    <mergeCell ref="BD39:CN39"/>
    <mergeCell ref="BD40:CN40"/>
    <mergeCell ref="BD41:CN41"/>
    <mergeCell ref="BD42:CN42"/>
    <mergeCell ref="BD43:CN43"/>
    <mergeCell ref="BD44:CN44"/>
    <mergeCell ref="BD45:CN45"/>
    <mergeCell ref="BD46:CN46"/>
    <mergeCell ref="BD47:CN47"/>
  </mergeCells>
  <conditionalFormatting sqref="F15">
    <cfRule type="cellIs" priority="52" dxfId="2" operator="lessThan" stopIfTrue="1">
      <formula>F16</formula>
    </cfRule>
  </conditionalFormatting>
  <conditionalFormatting sqref="F17">
    <cfRule type="cellIs" priority="53" dxfId="2" operator="lessThan" stopIfTrue="1">
      <formula>F9+F10+F11+F12+F13+F14+F15-0.1</formula>
    </cfRule>
  </conditionalFormatting>
  <conditionalFormatting sqref="H17">
    <cfRule type="cellIs" priority="51" dxfId="2" operator="lessThan" stopIfTrue="1">
      <formula>H9+H10+H11+H12+H13+H14+H15-0.1</formula>
    </cfRule>
  </conditionalFormatting>
  <conditionalFormatting sqref="J17">
    <cfRule type="cellIs" priority="50" dxfId="2" operator="lessThan" stopIfTrue="1">
      <formula>J9+J10+J11+J12+J13+J14+J15-0.1</formula>
    </cfRule>
  </conditionalFormatting>
  <conditionalFormatting sqref="L17">
    <cfRule type="cellIs" priority="49" dxfId="2" operator="lessThan" stopIfTrue="1">
      <formula>L9+L10+L11+L12+L13+L14+L15-0.1</formula>
    </cfRule>
  </conditionalFormatting>
  <conditionalFormatting sqref="N17">
    <cfRule type="cellIs" priority="48" dxfId="2" operator="lessThan" stopIfTrue="1">
      <formula>N9+N10+N11+N12+N13+N14+N15-0.1</formula>
    </cfRule>
  </conditionalFormatting>
  <conditionalFormatting sqref="P17">
    <cfRule type="cellIs" priority="47" dxfId="2" operator="lessThan" stopIfTrue="1">
      <formula>P9+P10+P11+P12+P13+P14+P15-0.1</formula>
    </cfRule>
  </conditionalFormatting>
  <conditionalFormatting sqref="R17">
    <cfRule type="cellIs" priority="46" dxfId="2" operator="lessThan" stopIfTrue="1">
      <formula>R9+R10+R11+R12+R13+R14+R15-0.1</formula>
    </cfRule>
  </conditionalFormatting>
  <conditionalFormatting sqref="T17">
    <cfRule type="cellIs" priority="45" dxfId="2" operator="lessThan" stopIfTrue="1">
      <formula>T9+T10+T11+T12+T13+T14+T15-0.1</formula>
    </cfRule>
  </conditionalFormatting>
  <conditionalFormatting sqref="V17">
    <cfRule type="cellIs" priority="44" dxfId="2" operator="lessThan" stopIfTrue="1">
      <formula>V9+V10+V11+V12+V13+V14+V15-0.1</formula>
    </cfRule>
  </conditionalFormatting>
  <conditionalFormatting sqref="X17">
    <cfRule type="cellIs" priority="43" dxfId="2" operator="lessThan" stopIfTrue="1">
      <formula>X9+X10+X11+X12+X13+X14+X15-0.1</formula>
    </cfRule>
  </conditionalFormatting>
  <conditionalFormatting sqref="Z17">
    <cfRule type="cellIs" priority="42" dxfId="2" operator="lessThan" stopIfTrue="1">
      <formula>Z9+Z10+Z11+Z12+Z13+Z14+Z15-0.1</formula>
    </cfRule>
  </conditionalFormatting>
  <conditionalFormatting sqref="AB17">
    <cfRule type="cellIs" priority="41" dxfId="2" operator="lessThan" stopIfTrue="1">
      <formula>AB9+AB10+AB11+AB12+AB13+AB14+AB15-0.1</formula>
    </cfRule>
  </conditionalFormatting>
  <conditionalFormatting sqref="AD17">
    <cfRule type="cellIs" priority="40" dxfId="2" operator="lessThan" stopIfTrue="1">
      <formula>AD9+AD10+AD11+AD12+AD13+AD14+AD15-0.1</formula>
    </cfRule>
  </conditionalFormatting>
  <conditionalFormatting sqref="AF17">
    <cfRule type="cellIs" priority="39" dxfId="2" operator="lessThan" stopIfTrue="1">
      <formula>AF9+AF10+AF11+AF12+AF13+AF14+AF15-0.1</formula>
    </cfRule>
  </conditionalFormatting>
  <conditionalFormatting sqref="AH17">
    <cfRule type="cellIs" priority="38" dxfId="2" operator="lessThan" stopIfTrue="1">
      <formula>AH9+AH10+AH11+AH12+AH13+AH14+AH15-0.1</formula>
    </cfRule>
  </conditionalFormatting>
  <conditionalFormatting sqref="AJ17">
    <cfRule type="cellIs" priority="37" dxfId="2" operator="lessThan" stopIfTrue="1">
      <formula>AJ9+AJ10+AJ11+AJ12+AJ13+AJ14+AJ15-0.1</formula>
    </cfRule>
  </conditionalFormatting>
  <conditionalFormatting sqref="AL17">
    <cfRule type="cellIs" priority="36" dxfId="2" operator="lessThan" stopIfTrue="1">
      <formula>AL9+AL10+AL11+AL12+AL13+AL14+AL15-0.1</formula>
    </cfRule>
  </conditionalFormatting>
  <conditionalFormatting sqref="AN17">
    <cfRule type="cellIs" priority="35" dxfId="2" operator="lessThan" stopIfTrue="1">
      <formula>AN9+AN10+AN11+AN12+AN13+AN14+AN15-0.1</formula>
    </cfRule>
  </conditionalFormatting>
  <conditionalFormatting sqref="AP17">
    <cfRule type="cellIs" priority="34" dxfId="2" operator="lessThan" stopIfTrue="1">
      <formula>AP9+AP10+AP11+AP12+AP13+AP14+AP15-0.1</formula>
    </cfRule>
  </conditionalFormatting>
  <conditionalFormatting sqref="AR17">
    <cfRule type="cellIs" priority="33" dxfId="2" operator="lessThan" stopIfTrue="1">
      <formula>AR9+AR10+AR11+AR12+AR13+AR14+AR15-0.1</formula>
    </cfRule>
  </conditionalFormatting>
  <conditionalFormatting sqref="AT17">
    <cfRule type="cellIs" priority="32" dxfId="2" operator="lessThan" stopIfTrue="1">
      <formula>AT9+AT10+AT11+AT12+AT13+AT14+AT15-0.1</formula>
    </cfRule>
  </conditionalFormatting>
  <conditionalFormatting sqref="AZ17">
    <cfRule type="cellIs" priority="31" dxfId="2" operator="lessThan" stopIfTrue="1">
      <formula>AZ9+AZ10+AZ11+AZ12+AZ13+AZ14+AZ15-0.1</formula>
    </cfRule>
  </conditionalFormatting>
  <conditionalFormatting sqref="H15">
    <cfRule type="cellIs" priority="30" dxfId="2" operator="lessThan" stopIfTrue="1">
      <formula>H16</formula>
    </cfRule>
  </conditionalFormatting>
  <conditionalFormatting sqref="J15">
    <cfRule type="cellIs" priority="29" dxfId="2" operator="lessThan" stopIfTrue="1">
      <formula>J16</formula>
    </cfRule>
  </conditionalFormatting>
  <conditionalFormatting sqref="L15">
    <cfRule type="cellIs" priority="28" dxfId="2" operator="lessThan" stopIfTrue="1">
      <formula>L16</formula>
    </cfRule>
  </conditionalFormatting>
  <conditionalFormatting sqref="N15">
    <cfRule type="cellIs" priority="27" dxfId="2" operator="lessThan" stopIfTrue="1">
      <formula>N16</formula>
    </cfRule>
  </conditionalFormatting>
  <conditionalFormatting sqref="P15">
    <cfRule type="cellIs" priority="26" dxfId="2" operator="lessThan" stopIfTrue="1">
      <formula>P16</formula>
    </cfRule>
  </conditionalFormatting>
  <conditionalFormatting sqref="R15">
    <cfRule type="cellIs" priority="25" dxfId="2" operator="lessThan" stopIfTrue="1">
      <formula>R16</formula>
    </cfRule>
  </conditionalFormatting>
  <conditionalFormatting sqref="T15">
    <cfRule type="cellIs" priority="24" dxfId="2" operator="lessThan" stopIfTrue="1">
      <formula>T16</formula>
    </cfRule>
  </conditionalFormatting>
  <conditionalFormatting sqref="V15">
    <cfRule type="cellIs" priority="23" dxfId="2" operator="lessThan" stopIfTrue="1">
      <formula>V16</formula>
    </cfRule>
  </conditionalFormatting>
  <conditionalFormatting sqref="X15">
    <cfRule type="cellIs" priority="22" dxfId="2" operator="lessThan" stopIfTrue="1">
      <formula>X16</formula>
    </cfRule>
  </conditionalFormatting>
  <conditionalFormatting sqref="Z15">
    <cfRule type="cellIs" priority="21" dxfId="2" operator="lessThan" stopIfTrue="1">
      <formula>Z16</formula>
    </cfRule>
  </conditionalFormatting>
  <conditionalFormatting sqref="AB15">
    <cfRule type="cellIs" priority="20" dxfId="2" operator="lessThan" stopIfTrue="1">
      <formula>AB16</formula>
    </cfRule>
  </conditionalFormatting>
  <conditionalFormatting sqref="AD15">
    <cfRule type="cellIs" priority="19" dxfId="2" operator="lessThan" stopIfTrue="1">
      <formula>AD16</formula>
    </cfRule>
  </conditionalFormatting>
  <conditionalFormatting sqref="AF15">
    <cfRule type="cellIs" priority="18" dxfId="2" operator="lessThan" stopIfTrue="1">
      <formula>AF16</formula>
    </cfRule>
  </conditionalFormatting>
  <conditionalFormatting sqref="AH15">
    <cfRule type="cellIs" priority="17" dxfId="2" operator="lessThan" stopIfTrue="1">
      <formula>AH16</formula>
    </cfRule>
  </conditionalFormatting>
  <conditionalFormatting sqref="AJ15">
    <cfRule type="cellIs" priority="16" dxfId="2" operator="lessThan" stopIfTrue="1">
      <formula>AJ16</formula>
    </cfRule>
  </conditionalFormatting>
  <conditionalFormatting sqref="AL15">
    <cfRule type="cellIs" priority="15" dxfId="2" operator="lessThan" stopIfTrue="1">
      <formula>AL16</formula>
    </cfRule>
  </conditionalFormatting>
  <conditionalFormatting sqref="AN15">
    <cfRule type="cellIs" priority="14" dxfId="2" operator="lessThan" stopIfTrue="1">
      <formula>AN16</formula>
    </cfRule>
  </conditionalFormatting>
  <conditionalFormatting sqref="AP15">
    <cfRule type="cellIs" priority="13" dxfId="2" operator="lessThan" stopIfTrue="1">
      <formula>AP16</formula>
    </cfRule>
  </conditionalFormatting>
  <conditionalFormatting sqref="AR15">
    <cfRule type="cellIs" priority="12" dxfId="2" operator="lessThan" stopIfTrue="1">
      <formula>AR16</formula>
    </cfRule>
  </conditionalFormatting>
  <conditionalFormatting sqref="AT15">
    <cfRule type="cellIs" priority="11" dxfId="2" operator="lessThan" stopIfTrue="1">
      <formula>AT16</formula>
    </cfRule>
  </conditionalFormatting>
  <conditionalFormatting sqref="AZ15">
    <cfRule type="cellIs" priority="10" dxfId="2"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2" operator="equal" stopIfTrue="1">
      <formula>"&gt; 10%"</formula>
    </cfRule>
  </conditionalFormatting>
  <conditionalFormatting sqref="BI9:BI16">
    <cfRule type="cellIs" priority="8" dxfId="15" operator="equal" stopIfTrue="1">
      <formula>"&gt;20%"</formula>
    </cfRule>
  </conditionalFormatting>
  <conditionalFormatting sqref="DA21 CU21 CS21 CQ21 CO21 CM21 CK21 CI21 CG21 CE21 CC21 CA21 BY21 BW21 BU21 BS21 BQ21 BI21 BG21 BM21 BK21 BO21">
    <cfRule type="cellIs" priority="7" dxfId="2" operator="equal" stopIfTrue="1">
      <formula>"&lt;&gt;"</formula>
    </cfRule>
  </conditionalFormatting>
  <conditionalFormatting sqref="AV17">
    <cfRule type="cellIs" priority="6" dxfId="2" operator="lessThan" stopIfTrue="1">
      <formula>AV9+AV10+AV11+AV12+AV13+AV14+AV15-0.1</formula>
    </cfRule>
  </conditionalFormatting>
  <conditionalFormatting sqref="AX17">
    <cfRule type="cellIs" priority="5" dxfId="2" operator="lessThan" stopIfTrue="1">
      <formula>AX9+AX10+AX11+AX12+AX13+AX14+AX15-0.1</formula>
    </cfRule>
  </conditionalFormatting>
  <conditionalFormatting sqref="AV15">
    <cfRule type="cellIs" priority="4" dxfId="2" operator="lessThan" stopIfTrue="1">
      <formula>AV16</formula>
    </cfRule>
  </conditionalFormatting>
  <conditionalFormatting sqref="AX15">
    <cfRule type="cellIs" priority="3" dxfId="2" operator="lessThan" stopIfTrue="1">
      <formula>AX16</formula>
    </cfRule>
  </conditionalFormatting>
  <conditionalFormatting sqref="CW9:CW16 CY9:CY16">
    <cfRule type="cellIs" priority="2" dxfId="2" operator="equal" stopIfTrue="1">
      <formula>"&gt; 10%"</formula>
    </cfRule>
  </conditionalFormatting>
  <conditionalFormatting sqref="CY21 CW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8">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1006" t="s">
        <v>74</v>
      </c>
      <c r="D1" s="1006"/>
      <c r="E1" s="1006"/>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72</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44"/>
      <c r="CB4" s="1044"/>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1587</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935">
        <v>110.077</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v>100</v>
      </c>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f>86532.54/1000</f>
        <v>86.53254</v>
      </c>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f>218.534/1000</f>
        <v>0.21853399999999998</v>
      </c>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f>215.76/1000</f>
        <v>0.21575999999999998</v>
      </c>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v>86.09824600000002</v>
      </c>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9" t="s">
        <v>188</v>
      </c>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09"/>
      <c r="AP23" s="1009"/>
      <c r="AQ23" s="1009"/>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11" t="s">
        <v>23</v>
      </c>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9"/>
      <c r="AS24" s="1019"/>
      <c r="AT24" s="1019"/>
      <c r="AU24" s="1019"/>
      <c r="AV24" s="1019"/>
      <c r="AW24" s="1019"/>
      <c r="AX24" s="1019"/>
      <c r="AY24" s="1019"/>
      <c r="AZ24" s="1019"/>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1004" t="s">
        <v>236</v>
      </c>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86.53254</v>
      </c>
      <c r="DB25" s="871"/>
    </row>
    <row r="26" spans="3:106" ht="11.25" customHeight="1">
      <c r="C26" s="271"/>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0"/>
      <c r="AI26" s="1000"/>
      <c r="AJ26" s="1000"/>
      <c r="AK26" s="1000"/>
      <c r="AL26" s="1000"/>
      <c r="AM26" s="1000"/>
      <c r="AN26" s="1000"/>
      <c r="AO26" s="1000"/>
      <c r="AP26" s="1000"/>
      <c r="AQ26" s="1000"/>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86.53254000000001</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61" t="s">
        <v>123</v>
      </c>
      <c r="E30" s="1062"/>
      <c r="F30" s="1062"/>
      <c r="G30" s="1062"/>
      <c r="H30" s="1062"/>
      <c r="I30" s="1062"/>
      <c r="J30" s="1062"/>
      <c r="K30" s="1062"/>
      <c r="L30" s="1062"/>
      <c r="M30" s="1062"/>
      <c r="N30" s="1062"/>
      <c r="O30" s="1062"/>
      <c r="P30" s="1062"/>
      <c r="Q30" s="1062"/>
      <c r="R30" s="1062"/>
      <c r="S30" s="1062"/>
      <c r="T30" s="1062"/>
      <c r="U30" s="1062"/>
      <c r="V30" s="1062"/>
      <c r="W30" s="1062"/>
      <c r="X30" s="1062"/>
      <c r="Y30" s="1062"/>
      <c r="Z30" s="1062"/>
      <c r="AA30" s="1062"/>
      <c r="AB30" s="1062"/>
      <c r="AC30" s="1062"/>
      <c r="AD30" s="1062"/>
      <c r="AE30" s="1062"/>
      <c r="AF30" s="1062"/>
      <c r="AG30" s="1062"/>
      <c r="AH30" s="1062"/>
      <c r="AI30" s="1062"/>
      <c r="AJ30" s="1062"/>
      <c r="AK30" s="1062"/>
      <c r="AL30" s="1062"/>
      <c r="AM30" s="1062"/>
      <c r="AN30" s="1062"/>
      <c r="AO30" s="1062"/>
      <c r="AP30" s="1062"/>
      <c r="AQ30" s="1062"/>
      <c r="AR30" s="1062"/>
      <c r="AS30" s="1062"/>
      <c r="AT30" s="1062"/>
      <c r="AU30" s="1062"/>
      <c r="AV30" s="1062"/>
      <c r="AW30" s="1062"/>
      <c r="AX30" s="1062"/>
      <c r="AY30" s="1062"/>
      <c r="AZ30" s="1062"/>
      <c r="BA30" s="1062"/>
      <c r="BB30" s="1063"/>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64"/>
      <c r="E31" s="1065"/>
      <c r="F31" s="1065"/>
      <c r="G31" s="1065"/>
      <c r="H31" s="1065"/>
      <c r="I31" s="1065"/>
      <c r="J31" s="1065"/>
      <c r="K31" s="1065"/>
      <c r="L31" s="1065"/>
      <c r="M31" s="1065"/>
      <c r="N31" s="1065"/>
      <c r="O31" s="1065"/>
      <c r="P31" s="1065"/>
      <c r="Q31" s="1065"/>
      <c r="R31" s="1065"/>
      <c r="S31" s="1065"/>
      <c r="T31" s="1065"/>
      <c r="U31" s="1065"/>
      <c r="V31" s="1065"/>
      <c r="W31" s="1065"/>
      <c r="X31" s="1065"/>
      <c r="Y31" s="1065"/>
      <c r="Z31" s="1065"/>
      <c r="AA31" s="1065"/>
      <c r="AB31" s="1065"/>
      <c r="AC31" s="1065"/>
      <c r="AD31" s="1065"/>
      <c r="AE31" s="1065"/>
      <c r="AF31" s="1065"/>
      <c r="AG31" s="1065"/>
      <c r="AH31" s="1065"/>
      <c r="AI31" s="1065"/>
      <c r="AJ31" s="1065"/>
      <c r="AK31" s="1065"/>
      <c r="AL31" s="1065"/>
      <c r="AM31" s="1065"/>
      <c r="AN31" s="1065"/>
      <c r="AO31" s="1065"/>
      <c r="AP31" s="1065"/>
      <c r="AQ31" s="1065"/>
      <c r="AR31" s="1065"/>
      <c r="AS31" s="1065"/>
      <c r="AT31" s="1065"/>
      <c r="AU31" s="1065"/>
      <c r="AV31" s="1065"/>
      <c r="AW31" s="1065"/>
      <c r="AX31" s="1065"/>
      <c r="AY31" s="1065"/>
      <c r="AZ31" s="1065"/>
      <c r="BA31" s="1065"/>
      <c r="BB31" s="1066"/>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f>IF(OR(ISBLANK(AZ14),ISBLANK(AZ9),ISBLANK(AZ11)),"N/A",AZ14*1000/(AZ$9*AZ$11/100))</f>
        <v>786.1091781207699</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58"/>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059"/>
      <c r="AM32" s="1059"/>
      <c r="AN32" s="1059"/>
      <c r="AO32" s="1059"/>
      <c r="AP32" s="1059"/>
      <c r="AQ32" s="1059"/>
      <c r="AR32" s="1059"/>
      <c r="AS32" s="1059"/>
      <c r="AT32" s="1059"/>
      <c r="AU32" s="1059"/>
      <c r="AV32" s="1059"/>
      <c r="AW32" s="1059"/>
      <c r="AX32" s="1059"/>
      <c r="AY32" s="1059"/>
      <c r="AZ32" s="1059"/>
      <c r="BA32" s="1059"/>
      <c r="BB32" s="1060"/>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ok</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58"/>
      <c r="E33" s="1059"/>
      <c r="F33" s="1059"/>
      <c r="G33" s="1059"/>
      <c r="H33" s="1059"/>
      <c r="I33" s="1059"/>
      <c r="J33" s="1059"/>
      <c r="K33" s="1059"/>
      <c r="L33" s="1059"/>
      <c r="M33" s="1059"/>
      <c r="N33" s="1059"/>
      <c r="O33" s="1059"/>
      <c r="P33" s="1059"/>
      <c r="Q33" s="1059"/>
      <c r="R33" s="1059"/>
      <c r="S33" s="1059"/>
      <c r="T33" s="1059"/>
      <c r="U33" s="1059"/>
      <c r="V33" s="1059"/>
      <c r="W33" s="1059"/>
      <c r="X33" s="1059"/>
      <c r="Y33" s="1059"/>
      <c r="Z33" s="1059"/>
      <c r="AA33" s="1059"/>
      <c r="AB33" s="1059"/>
      <c r="AC33" s="1059"/>
      <c r="AD33" s="1059"/>
      <c r="AE33" s="1059"/>
      <c r="AF33" s="1059"/>
      <c r="AG33" s="1059"/>
      <c r="AH33" s="1059"/>
      <c r="AI33" s="1059"/>
      <c r="AJ33" s="1059"/>
      <c r="AK33" s="1059"/>
      <c r="AL33" s="1059"/>
      <c r="AM33" s="1059"/>
      <c r="AN33" s="1059"/>
      <c r="AO33" s="1059"/>
      <c r="AP33" s="1059"/>
      <c r="AQ33" s="1059"/>
      <c r="AR33" s="1059"/>
      <c r="AS33" s="1059"/>
      <c r="AT33" s="1059"/>
      <c r="AU33" s="1059"/>
      <c r="AV33" s="1059"/>
      <c r="AW33" s="1059"/>
      <c r="AX33" s="1059"/>
      <c r="AY33" s="1059"/>
      <c r="AZ33" s="1059"/>
      <c r="BA33" s="1059"/>
      <c r="BB33" s="1060"/>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58"/>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1059"/>
      <c r="AH34" s="1059"/>
      <c r="AI34" s="1059"/>
      <c r="AJ34" s="1059"/>
      <c r="AK34" s="1059"/>
      <c r="AL34" s="1059"/>
      <c r="AM34" s="1059"/>
      <c r="AN34" s="1059"/>
      <c r="AO34" s="1059"/>
      <c r="AP34" s="1059"/>
      <c r="AQ34" s="1059"/>
      <c r="AR34" s="1059"/>
      <c r="AS34" s="1059"/>
      <c r="AT34" s="1059"/>
      <c r="AU34" s="1059"/>
      <c r="AV34" s="1059"/>
      <c r="AW34" s="1059"/>
      <c r="AX34" s="1059"/>
      <c r="AY34" s="1059"/>
      <c r="AZ34" s="1059"/>
      <c r="BA34" s="1059"/>
      <c r="BB34" s="1060"/>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58"/>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59"/>
      <c r="AP35" s="1059"/>
      <c r="AQ35" s="1059"/>
      <c r="AR35" s="1059"/>
      <c r="AS35" s="1059"/>
      <c r="AT35" s="1059"/>
      <c r="AU35" s="1059"/>
      <c r="AV35" s="1059"/>
      <c r="AW35" s="1059"/>
      <c r="AX35" s="1059"/>
      <c r="AY35" s="1059"/>
      <c r="AZ35" s="1059"/>
      <c r="BA35" s="1059"/>
      <c r="BB35" s="1060"/>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58"/>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59"/>
      <c r="AQ36" s="1059"/>
      <c r="AR36" s="1059"/>
      <c r="AS36" s="1059"/>
      <c r="AT36" s="1059"/>
      <c r="AU36" s="1059"/>
      <c r="AV36" s="1059"/>
      <c r="AW36" s="1059"/>
      <c r="AX36" s="1059"/>
      <c r="AY36" s="1059"/>
      <c r="AZ36" s="1059"/>
      <c r="BA36" s="1059"/>
      <c r="BB36" s="1060"/>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58"/>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59"/>
      <c r="AR37" s="1059"/>
      <c r="AS37" s="1059"/>
      <c r="AT37" s="1059"/>
      <c r="AU37" s="1059"/>
      <c r="AV37" s="1059"/>
      <c r="AW37" s="1059"/>
      <c r="AX37" s="1059"/>
      <c r="AY37" s="1059"/>
      <c r="AZ37" s="1059"/>
      <c r="BA37" s="1059"/>
      <c r="BB37" s="1060"/>
      <c r="BC37" s="901"/>
      <c r="BD37" s="1038"/>
      <c r="BE37" s="1038"/>
      <c r="BF37" s="1038"/>
      <c r="BG37" s="1038"/>
      <c r="BH37" s="1038"/>
      <c r="BI37" s="1038"/>
      <c r="BJ37" s="1038"/>
      <c r="BK37" s="1038"/>
      <c r="BL37" s="1038"/>
      <c r="BM37" s="1038"/>
      <c r="BN37" s="1038"/>
      <c r="BO37" s="1038"/>
      <c r="BP37" s="1038"/>
      <c r="BQ37" s="1038"/>
      <c r="BR37" s="1038"/>
      <c r="BS37" s="1038"/>
      <c r="BT37" s="1038"/>
      <c r="BU37" s="1038"/>
      <c r="BV37" s="1038"/>
      <c r="BW37" s="1038"/>
      <c r="BX37" s="1038"/>
      <c r="BY37" s="1038"/>
      <c r="BZ37" s="1038"/>
      <c r="CA37" s="1038"/>
      <c r="CB37" s="1038"/>
      <c r="CC37" s="1038"/>
      <c r="CD37" s="1038"/>
      <c r="CE37" s="1038"/>
      <c r="CF37" s="1038"/>
      <c r="CG37" s="1038"/>
      <c r="CH37" s="1038"/>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58"/>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59"/>
      <c r="BA38" s="1059"/>
      <c r="BB38" s="1060"/>
      <c r="BC38" s="901"/>
      <c r="BD38" s="1038"/>
      <c r="BE38" s="1038"/>
      <c r="BF38" s="1038"/>
      <c r="BG38" s="1038"/>
      <c r="BH38" s="1038"/>
      <c r="BI38" s="1038"/>
      <c r="BJ38" s="1038"/>
      <c r="BK38" s="1038"/>
      <c r="BL38" s="1038"/>
      <c r="BM38" s="1038"/>
      <c r="BN38" s="1038"/>
      <c r="BO38" s="1038"/>
      <c r="BP38" s="1038"/>
      <c r="BQ38" s="1038"/>
      <c r="BR38" s="1038"/>
      <c r="BS38" s="1038"/>
      <c r="BT38" s="1038"/>
      <c r="BU38" s="1038"/>
      <c r="BV38" s="1038"/>
      <c r="BW38" s="1038"/>
      <c r="BX38" s="1038"/>
      <c r="BY38" s="1038"/>
      <c r="BZ38" s="1038"/>
      <c r="CA38" s="1038"/>
      <c r="CB38" s="1038"/>
      <c r="CC38" s="1038"/>
      <c r="CD38" s="1038"/>
      <c r="CE38" s="1038"/>
      <c r="CF38" s="1038"/>
      <c r="CG38" s="1038"/>
      <c r="CH38" s="1038"/>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58"/>
      <c r="E39" s="1059"/>
      <c r="F39" s="1059"/>
      <c r="G39" s="1059"/>
      <c r="H39" s="1059"/>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60"/>
      <c r="BC39" s="901"/>
      <c r="BD39" s="1038"/>
      <c r="BE39" s="1038"/>
      <c r="BF39" s="1038"/>
      <c r="BG39" s="1038"/>
      <c r="BH39" s="1038"/>
      <c r="BI39" s="1038"/>
      <c r="BJ39" s="1038"/>
      <c r="BK39" s="1038"/>
      <c r="BL39" s="1038"/>
      <c r="BM39" s="1038"/>
      <c r="BN39" s="1038"/>
      <c r="BO39" s="1038"/>
      <c r="BP39" s="1038"/>
      <c r="BQ39" s="1038"/>
      <c r="BR39" s="1038"/>
      <c r="BS39" s="1038"/>
      <c r="BT39" s="1038"/>
      <c r="BU39" s="1038"/>
      <c r="BV39" s="1038"/>
      <c r="BW39" s="1038"/>
      <c r="BX39" s="1038"/>
      <c r="BY39" s="1038"/>
      <c r="BZ39" s="1038"/>
      <c r="CA39" s="1038"/>
      <c r="CB39" s="1038"/>
      <c r="CC39" s="1038"/>
      <c r="CD39" s="1038"/>
      <c r="CE39" s="1038"/>
      <c r="CF39" s="1038"/>
      <c r="CG39" s="1038"/>
      <c r="CH39" s="1038"/>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58"/>
      <c r="E40" s="1059"/>
      <c r="F40" s="1059"/>
      <c r="G40" s="1059"/>
      <c r="H40" s="1059"/>
      <c r="I40" s="1059"/>
      <c r="J40" s="1059"/>
      <c r="K40" s="1059"/>
      <c r="L40" s="1059"/>
      <c r="M40" s="1059"/>
      <c r="N40" s="1059"/>
      <c r="O40" s="1059"/>
      <c r="P40" s="1059"/>
      <c r="Q40" s="1059"/>
      <c r="R40" s="1059"/>
      <c r="S40" s="1059"/>
      <c r="T40" s="1059"/>
      <c r="U40" s="1059"/>
      <c r="V40" s="1059"/>
      <c r="W40" s="1059"/>
      <c r="X40" s="1059"/>
      <c r="Y40" s="1059"/>
      <c r="Z40" s="1059"/>
      <c r="AA40" s="1059"/>
      <c r="AB40" s="1059"/>
      <c r="AC40" s="1059"/>
      <c r="AD40" s="1059"/>
      <c r="AE40" s="1059"/>
      <c r="AF40" s="1059"/>
      <c r="AG40" s="1059"/>
      <c r="AH40" s="1059"/>
      <c r="AI40" s="1059"/>
      <c r="AJ40" s="1059"/>
      <c r="AK40" s="1059"/>
      <c r="AL40" s="1059"/>
      <c r="AM40" s="1059"/>
      <c r="AN40" s="1059"/>
      <c r="AO40" s="1059"/>
      <c r="AP40" s="1059"/>
      <c r="AQ40" s="1059"/>
      <c r="AR40" s="1059"/>
      <c r="AS40" s="1059"/>
      <c r="AT40" s="1059"/>
      <c r="AU40" s="1059"/>
      <c r="AV40" s="1059"/>
      <c r="AW40" s="1059"/>
      <c r="AX40" s="1059"/>
      <c r="AY40" s="1059"/>
      <c r="AZ40" s="1059"/>
      <c r="BA40" s="1059"/>
      <c r="BB40" s="1060"/>
      <c r="BC40" s="901"/>
      <c r="BD40" s="1038"/>
      <c r="BE40" s="1038"/>
      <c r="BF40" s="1038"/>
      <c r="BG40" s="1038"/>
      <c r="BH40" s="1038"/>
      <c r="BI40" s="1038"/>
      <c r="BJ40" s="1038"/>
      <c r="BK40" s="1038"/>
      <c r="BL40" s="1038"/>
      <c r="BM40" s="1038"/>
      <c r="BN40" s="1038"/>
      <c r="BO40" s="1038"/>
      <c r="BP40" s="1038"/>
      <c r="BQ40" s="1038"/>
      <c r="BR40" s="1038"/>
      <c r="BS40" s="1038"/>
      <c r="BT40" s="1038"/>
      <c r="BU40" s="1038"/>
      <c r="BV40" s="1038"/>
      <c r="BW40" s="1038"/>
      <c r="BX40" s="1038"/>
      <c r="BY40" s="1038"/>
      <c r="BZ40" s="1038"/>
      <c r="CA40" s="1038"/>
      <c r="CB40" s="1038"/>
      <c r="CC40" s="1038"/>
      <c r="CD40" s="1038"/>
      <c r="CE40" s="1038"/>
      <c r="CF40" s="1038"/>
      <c r="CG40" s="1038"/>
      <c r="CH40" s="1038"/>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58"/>
      <c r="E41" s="1059"/>
      <c r="F41" s="1059"/>
      <c r="G41" s="1059"/>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60"/>
      <c r="BC41" s="901"/>
      <c r="BD41" s="1038"/>
      <c r="BE41" s="1038"/>
      <c r="BF41" s="1038"/>
      <c r="BG41" s="1038"/>
      <c r="BH41" s="1038"/>
      <c r="BI41" s="1038"/>
      <c r="BJ41" s="1038"/>
      <c r="BK41" s="1038"/>
      <c r="BL41" s="1038"/>
      <c r="BM41" s="1038"/>
      <c r="BN41" s="1038"/>
      <c r="BO41" s="1038"/>
      <c r="BP41" s="1038"/>
      <c r="BQ41" s="1038"/>
      <c r="BR41" s="1038"/>
      <c r="BS41" s="1038"/>
      <c r="BT41" s="1038"/>
      <c r="BU41" s="1038"/>
      <c r="BV41" s="1038"/>
      <c r="BW41" s="1038"/>
      <c r="BX41" s="1038"/>
      <c r="BY41" s="1038"/>
      <c r="BZ41" s="1038"/>
      <c r="CA41" s="1038"/>
      <c r="CB41" s="1038"/>
      <c r="CC41" s="1038"/>
      <c r="CD41" s="1038"/>
      <c r="CE41" s="1038"/>
      <c r="CF41" s="1038"/>
      <c r="CG41" s="1038"/>
      <c r="CH41" s="1038"/>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58"/>
      <c r="E42" s="1059"/>
      <c r="F42" s="1059"/>
      <c r="G42" s="1059"/>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60"/>
      <c r="BC42" s="901"/>
      <c r="BD42" s="1038"/>
      <c r="BE42" s="1038"/>
      <c r="BF42" s="1038"/>
      <c r="BG42" s="1038"/>
      <c r="BH42" s="1038"/>
      <c r="BI42" s="1038"/>
      <c r="BJ42" s="1038"/>
      <c r="BK42" s="1038"/>
      <c r="BL42" s="1038"/>
      <c r="BM42" s="1038"/>
      <c r="BN42" s="1038"/>
      <c r="BO42" s="1038"/>
      <c r="BP42" s="1038"/>
      <c r="BQ42" s="1038"/>
      <c r="BR42" s="1038"/>
      <c r="BS42" s="1038"/>
      <c r="BT42" s="1038"/>
      <c r="BU42" s="1038"/>
      <c r="BV42" s="1038"/>
      <c r="BW42" s="1038"/>
      <c r="BX42" s="1038"/>
      <c r="BY42" s="1038"/>
      <c r="BZ42" s="1038"/>
      <c r="CA42" s="1038"/>
      <c r="CB42" s="1038"/>
      <c r="CC42" s="1038"/>
      <c r="CD42" s="1038"/>
      <c r="CE42" s="1038"/>
      <c r="CF42" s="1038"/>
      <c r="CG42" s="1038"/>
      <c r="CH42" s="1038"/>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58"/>
      <c r="E43" s="1059"/>
      <c r="F43" s="1059"/>
      <c r="G43" s="1059"/>
      <c r="H43" s="1059"/>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1059"/>
      <c r="AO43" s="1059"/>
      <c r="AP43" s="1059"/>
      <c r="AQ43" s="1059"/>
      <c r="AR43" s="1059"/>
      <c r="AS43" s="1059"/>
      <c r="AT43" s="1059"/>
      <c r="AU43" s="1059"/>
      <c r="AV43" s="1059"/>
      <c r="AW43" s="1059"/>
      <c r="AX43" s="1059"/>
      <c r="AY43" s="1059"/>
      <c r="AZ43" s="1059"/>
      <c r="BA43" s="1059"/>
      <c r="BB43" s="1060"/>
      <c r="BC43" s="901"/>
      <c r="BD43" s="1038"/>
      <c r="BE43" s="1038"/>
      <c r="BF43" s="1038"/>
      <c r="BG43" s="1038"/>
      <c r="BH43" s="1038"/>
      <c r="BI43" s="1038"/>
      <c r="BJ43" s="1038"/>
      <c r="BK43" s="1038"/>
      <c r="BL43" s="1038"/>
      <c r="BM43" s="1038"/>
      <c r="BN43" s="1038"/>
      <c r="BO43" s="1038"/>
      <c r="BP43" s="1038"/>
      <c r="BQ43" s="1038"/>
      <c r="BR43" s="1038"/>
      <c r="BS43" s="1038"/>
      <c r="BT43" s="1038"/>
      <c r="BU43" s="1038"/>
      <c r="BV43" s="1038"/>
      <c r="BW43" s="1038"/>
      <c r="BX43" s="1038"/>
      <c r="BY43" s="1038"/>
      <c r="BZ43" s="1038"/>
      <c r="CA43" s="1038"/>
      <c r="CB43" s="1038"/>
      <c r="CC43" s="1038"/>
      <c r="CD43" s="1038"/>
      <c r="CE43" s="1038"/>
      <c r="CF43" s="1038"/>
      <c r="CG43" s="1038"/>
      <c r="CH43" s="1038"/>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58"/>
      <c r="E44" s="1059"/>
      <c r="F44" s="1059"/>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9"/>
      <c r="AE44" s="1059"/>
      <c r="AF44" s="1059"/>
      <c r="AG44" s="1059"/>
      <c r="AH44" s="1059"/>
      <c r="AI44" s="1059"/>
      <c r="AJ44" s="1059"/>
      <c r="AK44" s="1059"/>
      <c r="AL44" s="1059"/>
      <c r="AM44" s="1059"/>
      <c r="AN44" s="1059"/>
      <c r="AO44" s="1059"/>
      <c r="AP44" s="1059"/>
      <c r="AQ44" s="1059"/>
      <c r="AR44" s="1059"/>
      <c r="AS44" s="1059"/>
      <c r="AT44" s="1059"/>
      <c r="AU44" s="1059"/>
      <c r="AV44" s="1059"/>
      <c r="AW44" s="1059"/>
      <c r="AX44" s="1059"/>
      <c r="AY44" s="1059"/>
      <c r="AZ44" s="1059"/>
      <c r="BA44" s="1059"/>
      <c r="BB44" s="1060"/>
      <c r="BC44" s="901"/>
      <c r="BD44" s="1038"/>
      <c r="BE44" s="1038"/>
      <c r="BF44" s="1038"/>
      <c r="BG44" s="1038"/>
      <c r="BH44" s="1038"/>
      <c r="BI44" s="1038"/>
      <c r="BJ44" s="1038"/>
      <c r="BK44" s="1038"/>
      <c r="BL44" s="1038"/>
      <c r="BM44" s="1038"/>
      <c r="BN44" s="1038"/>
      <c r="BO44" s="1038"/>
      <c r="BP44" s="1038"/>
      <c r="BQ44" s="1038"/>
      <c r="BR44" s="1038"/>
      <c r="BS44" s="1038"/>
      <c r="BT44" s="1038"/>
      <c r="BU44" s="1038"/>
      <c r="BV44" s="1038"/>
      <c r="BW44" s="1038"/>
      <c r="BX44" s="1038"/>
      <c r="BY44" s="1038"/>
      <c r="BZ44" s="1038"/>
      <c r="CA44" s="1038"/>
      <c r="CB44" s="1038"/>
      <c r="CC44" s="1038"/>
      <c r="CD44" s="1038"/>
      <c r="CE44" s="1038"/>
      <c r="CF44" s="1038"/>
      <c r="CG44" s="1038"/>
      <c r="CH44" s="1038"/>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58"/>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059"/>
      <c r="AS45" s="1059"/>
      <c r="AT45" s="1059"/>
      <c r="AU45" s="1059"/>
      <c r="AV45" s="1059"/>
      <c r="AW45" s="1059"/>
      <c r="AX45" s="1059"/>
      <c r="AY45" s="1059"/>
      <c r="AZ45" s="1059"/>
      <c r="BA45" s="1059"/>
      <c r="BB45" s="1060"/>
      <c r="BC45" s="901"/>
      <c r="BD45" s="1038"/>
      <c r="BE45" s="1038"/>
      <c r="BF45" s="1038"/>
      <c r="BG45" s="1038"/>
      <c r="BH45" s="1038"/>
      <c r="BI45" s="1038"/>
      <c r="BJ45" s="1038"/>
      <c r="BK45" s="1038"/>
      <c r="BL45" s="1038"/>
      <c r="BM45" s="1038"/>
      <c r="BN45" s="1038"/>
      <c r="BO45" s="1038"/>
      <c r="BP45" s="1038"/>
      <c r="BQ45" s="1038"/>
      <c r="BR45" s="1038"/>
      <c r="BS45" s="1038"/>
      <c r="BT45" s="1038"/>
      <c r="BU45" s="1038"/>
      <c r="BV45" s="1038"/>
      <c r="BW45" s="1038"/>
      <c r="BX45" s="1038"/>
      <c r="BY45" s="1038"/>
      <c r="BZ45" s="1038"/>
      <c r="CA45" s="1038"/>
      <c r="CB45" s="1038"/>
      <c r="CC45" s="1038"/>
      <c r="CD45" s="1038"/>
      <c r="CE45" s="1038"/>
      <c r="CF45" s="1038"/>
      <c r="CG45" s="1038"/>
      <c r="CH45" s="1038"/>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58"/>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59"/>
      <c r="AT46" s="1059"/>
      <c r="AU46" s="1059"/>
      <c r="AV46" s="1059"/>
      <c r="AW46" s="1059"/>
      <c r="AX46" s="1059"/>
      <c r="AY46" s="1059"/>
      <c r="AZ46" s="1059"/>
      <c r="BA46" s="1059"/>
      <c r="BB46" s="1060"/>
      <c r="BC46" s="901"/>
      <c r="BD46" s="1038"/>
      <c r="BE46" s="1038"/>
      <c r="BF46" s="1038"/>
      <c r="BG46" s="1038"/>
      <c r="BH46" s="1038"/>
      <c r="BI46" s="1038"/>
      <c r="BJ46" s="1038"/>
      <c r="BK46" s="1038"/>
      <c r="BL46" s="1038"/>
      <c r="BM46" s="1038"/>
      <c r="BN46" s="1038"/>
      <c r="BO46" s="1038"/>
      <c r="BP46" s="1038"/>
      <c r="BQ46" s="1038"/>
      <c r="BR46" s="1038"/>
      <c r="BS46" s="1038"/>
      <c r="BT46" s="1038"/>
      <c r="BU46" s="1038"/>
      <c r="BV46" s="1038"/>
      <c r="BW46" s="1038"/>
      <c r="BX46" s="1038"/>
      <c r="BY46" s="1038"/>
      <c r="BZ46" s="1038"/>
      <c r="CA46" s="1038"/>
      <c r="CB46" s="1038"/>
      <c r="CC46" s="1038"/>
      <c r="CD46" s="1038"/>
      <c r="CE46" s="1038"/>
      <c r="CF46" s="1038"/>
      <c r="CG46" s="1038"/>
      <c r="CH46" s="1038"/>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58"/>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59"/>
      <c r="AO47" s="1059"/>
      <c r="AP47" s="1059"/>
      <c r="AQ47" s="1059"/>
      <c r="AR47" s="1059"/>
      <c r="AS47" s="1059"/>
      <c r="AT47" s="1059"/>
      <c r="AU47" s="1059"/>
      <c r="AV47" s="1059"/>
      <c r="AW47" s="1059"/>
      <c r="AX47" s="1059"/>
      <c r="AY47" s="1059"/>
      <c r="AZ47" s="1059"/>
      <c r="BA47" s="1059"/>
      <c r="BB47" s="1060"/>
      <c r="BC47" s="901"/>
      <c r="BD47" s="1038"/>
      <c r="BE47" s="1038"/>
      <c r="BF47" s="1038"/>
      <c r="BG47" s="1038"/>
      <c r="BH47" s="1038"/>
      <c r="BI47" s="1038"/>
      <c r="BJ47" s="1038"/>
      <c r="BK47" s="1038"/>
      <c r="BL47" s="1038"/>
      <c r="BM47" s="1038"/>
      <c r="BN47" s="1038"/>
      <c r="BO47" s="1038"/>
      <c r="BP47" s="1038"/>
      <c r="BQ47" s="1038"/>
      <c r="BR47" s="1038"/>
      <c r="BS47" s="1038"/>
      <c r="BT47" s="1038"/>
      <c r="BU47" s="1038"/>
      <c r="BV47" s="1038"/>
      <c r="BW47" s="1038"/>
      <c r="BX47" s="1038"/>
      <c r="BY47" s="1038"/>
      <c r="BZ47" s="1038"/>
      <c r="CA47" s="1038"/>
      <c r="CB47" s="1038"/>
      <c r="CC47" s="1038"/>
      <c r="CD47" s="1038"/>
      <c r="CE47" s="1038"/>
      <c r="CF47" s="1038"/>
      <c r="CG47" s="1038"/>
      <c r="CH47" s="1038"/>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58"/>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60"/>
      <c r="BC48" s="901"/>
      <c r="BD48" s="1038"/>
      <c r="BE48" s="1038"/>
      <c r="BF48" s="1038"/>
      <c r="BG48" s="1038"/>
      <c r="BH48" s="1038"/>
      <c r="BI48" s="1038"/>
      <c r="BJ48" s="1038"/>
      <c r="BK48" s="1038"/>
      <c r="BL48" s="1038"/>
      <c r="BM48" s="1038"/>
      <c r="BN48" s="1038"/>
      <c r="BO48" s="1038"/>
      <c r="BP48" s="1038"/>
      <c r="BQ48" s="1038"/>
      <c r="BR48" s="1038"/>
      <c r="BS48" s="1038"/>
      <c r="BT48" s="1038"/>
      <c r="BU48" s="1038"/>
      <c r="BV48" s="1038"/>
      <c r="BW48" s="1038"/>
      <c r="BX48" s="1038"/>
      <c r="BY48" s="1038"/>
      <c r="BZ48" s="1038"/>
      <c r="CA48" s="1038"/>
      <c r="CB48" s="1038"/>
      <c r="CC48" s="1038"/>
      <c r="CD48" s="1038"/>
      <c r="CE48" s="1038"/>
      <c r="CF48" s="1038"/>
      <c r="CG48" s="1038"/>
      <c r="CH48" s="1038"/>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58"/>
      <c r="E49" s="1059"/>
      <c r="F49" s="1059"/>
      <c r="G49" s="1059"/>
      <c r="H49" s="1059"/>
      <c r="I49" s="1059"/>
      <c r="J49" s="1059"/>
      <c r="K49" s="1059"/>
      <c r="L49" s="1059"/>
      <c r="M49" s="1059"/>
      <c r="N49" s="1059"/>
      <c r="O49" s="1059"/>
      <c r="P49" s="1059"/>
      <c r="Q49" s="1059"/>
      <c r="R49" s="1059"/>
      <c r="S49" s="1059"/>
      <c r="T49" s="1059"/>
      <c r="U49" s="1059"/>
      <c r="V49" s="1059"/>
      <c r="W49" s="1059"/>
      <c r="X49" s="1059"/>
      <c r="Y49" s="1059"/>
      <c r="Z49" s="1059"/>
      <c r="AA49" s="1059"/>
      <c r="AB49" s="1059"/>
      <c r="AC49" s="1059"/>
      <c r="AD49" s="1059"/>
      <c r="AE49" s="1059"/>
      <c r="AF49" s="1059"/>
      <c r="AG49" s="1059"/>
      <c r="AH49" s="1059"/>
      <c r="AI49" s="1059"/>
      <c r="AJ49" s="1059"/>
      <c r="AK49" s="1059"/>
      <c r="AL49" s="1059"/>
      <c r="AM49" s="1059"/>
      <c r="AN49" s="1059"/>
      <c r="AO49" s="1059"/>
      <c r="AP49" s="1059"/>
      <c r="AQ49" s="1059"/>
      <c r="AR49" s="1059"/>
      <c r="AS49" s="1059"/>
      <c r="AT49" s="1059"/>
      <c r="AU49" s="1059"/>
      <c r="AV49" s="1059"/>
      <c r="AW49" s="1059"/>
      <c r="AX49" s="1059"/>
      <c r="AY49" s="1059"/>
      <c r="AZ49" s="1059"/>
      <c r="BA49" s="1059"/>
      <c r="BB49" s="1060"/>
      <c r="BC49" s="901"/>
      <c r="BD49" s="1038"/>
      <c r="BE49" s="1038"/>
      <c r="BF49" s="1038"/>
      <c r="BG49" s="1038"/>
      <c r="BH49" s="1038"/>
      <c r="BI49" s="1038"/>
      <c r="BJ49" s="1038"/>
      <c r="BK49" s="1038"/>
      <c r="BL49" s="1038"/>
      <c r="BM49" s="1038"/>
      <c r="BN49" s="1038"/>
      <c r="BO49" s="1038"/>
      <c r="BP49" s="1038"/>
      <c r="BQ49" s="1038"/>
      <c r="BR49" s="1038"/>
      <c r="BS49" s="1038"/>
      <c r="BT49" s="1038"/>
      <c r="BU49" s="1038"/>
      <c r="BV49" s="1038"/>
      <c r="BW49" s="1038"/>
      <c r="BX49" s="1038"/>
      <c r="BY49" s="1038"/>
      <c r="BZ49" s="1038"/>
      <c r="CA49" s="1038"/>
      <c r="CB49" s="1038"/>
      <c r="CC49" s="1038"/>
      <c r="CD49" s="1038"/>
      <c r="CE49" s="1038"/>
      <c r="CF49" s="1038"/>
      <c r="CG49" s="1038"/>
      <c r="CH49" s="1038"/>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58"/>
      <c r="E50" s="1059"/>
      <c r="F50" s="1059"/>
      <c r="G50" s="1059"/>
      <c r="H50" s="1059"/>
      <c r="I50" s="1059"/>
      <c r="J50" s="1059"/>
      <c r="K50" s="1059"/>
      <c r="L50" s="1059"/>
      <c r="M50" s="1059"/>
      <c r="N50" s="1059"/>
      <c r="O50" s="1059"/>
      <c r="P50" s="1059"/>
      <c r="Q50" s="1059"/>
      <c r="R50" s="1059"/>
      <c r="S50" s="1059"/>
      <c r="T50" s="1059"/>
      <c r="U50" s="1059"/>
      <c r="V50" s="1059"/>
      <c r="W50" s="1059"/>
      <c r="X50" s="1059"/>
      <c r="Y50" s="1059"/>
      <c r="Z50" s="1059"/>
      <c r="AA50" s="1059"/>
      <c r="AB50" s="1059"/>
      <c r="AC50" s="1059"/>
      <c r="AD50" s="1059"/>
      <c r="AE50" s="1059"/>
      <c r="AF50" s="1059"/>
      <c r="AG50" s="1059"/>
      <c r="AH50" s="1059"/>
      <c r="AI50" s="1059"/>
      <c r="AJ50" s="1059"/>
      <c r="AK50" s="1059"/>
      <c r="AL50" s="1059"/>
      <c r="AM50" s="1059"/>
      <c r="AN50" s="1059"/>
      <c r="AO50" s="1059"/>
      <c r="AP50" s="1059"/>
      <c r="AQ50" s="1059"/>
      <c r="AR50" s="1059"/>
      <c r="AS50" s="1059"/>
      <c r="AT50" s="1059"/>
      <c r="AU50" s="1059"/>
      <c r="AV50" s="1059"/>
      <c r="AW50" s="1059"/>
      <c r="AX50" s="1059"/>
      <c r="AY50" s="1059"/>
      <c r="AZ50" s="1059"/>
      <c r="BA50" s="1059"/>
      <c r="BB50" s="1060"/>
      <c r="BC50" s="901"/>
      <c r="BD50" s="1038"/>
      <c r="BE50" s="1038"/>
      <c r="BF50" s="1038"/>
      <c r="BG50" s="1038"/>
      <c r="BH50" s="1038"/>
      <c r="BI50" s="1038"/>
      <c r="BJ50" s="1038"/>
      <c r="BK50" s="1038"/>
      <c r="BL50" s="1038"/>
      <c r="BM50" s="1038"/>
      <c r="BN50" s="1038"/>
      <c r="BO50" s="1038"/>
      <c r="BP50" s="1038"/>
      <c r="BQ50" s="1038"/>
      <c r="BR50" s="1038"/>
      <c r="BS50" s="1038"/>
      <c r="BT50" s="1038"/>
      <c r="BU50" s="1038"/>
      <c r="BV50" s="1038"/>
      <c r="BW50" s="1038"/>
      <c r="BX50" s="1038"/>
      <c r="BY50" s="1038"/>
      <c r="BZ50" s="1038"/>
      <c r="CA50" s="1038"/>
      <c r="CB50" s="1038"/>
      <c r="CC50" s="1038"/>
      <c r="CD50" s="1038"/>
      <c r="CE50" s="1038"/>
      <c r="CF50" s="1038"/>
      <c r="CG50" s="1038"/>
      <c r="CH50" s="1038"/>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58"/>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60"/>
      <c r="BC51" s="901"/>
      <c r="BD51" s="1038"/>
      <c r="BE51" s="1038"/>
      <c r="BF51" s="1038"/>
      <c r="BG51" s="1038"/>
      <c r="BH51" s="1038"/>
      <c r="BI51" s="1038"/>
      <c r="BJ51" s="1038"/>
      <c r="BK51" s="1038"/>
      <c r="BL51" s="1038"/>
      <c r="BM51" s="1038"/>
      <c r="BN51" s="1038"/>
      <c r="BO51" s="1038"/>
      <c r="BP51" s="1038"/>
      <c r="BQ51" s="1038"/>
      <c r="BR51" s="1038"/>
      <c r="BS51" s="1038"/>
      <c r="BT51" s="1038"/>
      <c r="BU51" s="1038"/>
      <c r="BV51" s="1038"/>
      <c r="BW51" s="1038"/>
      <c r="BX51" s="1038"/>
      <c r="BY51" s="1038"/>
      <c r="BZ51" s="1038"/>
      <c r="CA51" s="1038"/>
      <c r="CB51" s="1038"/>
      <c r="CC51" s="1038"/>
      <c r="CD51" s="1038"/>
      <c r="CE51" s="1038"/>
      <c r="CF51" s="1038"/>
      <c r="CG51" s="1038"/>
      <c r="CH51" s="1038"/>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67"/>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8"/>
      <c r="AR52" s="1068"/>
      <c r="AS52" s="1068"/>
      <c r="AT52" s="1068"/>
      <c r="AU52" s="1068"/>
      <c r="AV52" s="1068"/>
      <c r="AW52" s="1068"/>
      <c r="AX52" s="1068"/>
      <c r="AY52" s="1068"/>
      <c r="AZ52" s="1068"/>
      <c r="BA52" s="1068"/>
      <c r="BB52" s="1069"/>
      <c r="BC52" s="901"/>
      <c r="BD52" s="1038"/>
      <c r="BE52" s="1038"/>
      <c r="BF52" s="1038"/>
      <c r="BG52" s="1038"/>
      <c r="BH52" s="1038"/>
      <c r="BI52" s="1038"/>
      <c r="BJ52" s="1038"/>
      <c r="BK52" s="1038"/>
      <c r="BL52" s="1038"/>
      <c r="BM52" s="1038"/>
      <c r="BN52" s="1038"/>
      <c r="BO52" s="1038"/>
      <c r="BP52" s="1038"/>
      <c r="BQ52" s="1038"/>
      <c r="BR52" s="1038"/>
      <c r="BS52" s="1038"/>
      <c r="BT52" s="1038"/>
      <c r="BU52" s="1038"/>
      <c r="BV52" s="1038"/>
      <c r="BW52" s="1038"/>
      <c r="BX52" s="1038"/>
      <c r="BY52" s="1038"/>
      <c r="BZ52" s="1038"/>
      <c r="CA52" s="1038"/>
      <c r="CB52" s="1038"/>
      <c r="CC52" s="1038"/>
      <c r="CD52" s="1038"/>
      <c r="CE52" s="1038"/>
      <c r="CF52" s="1038"/>
      <c r="CG52" s="1038"/>
      <c r="CH52" s="1038"/>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8"/>
      <c r="AL53" s="988"/>
      <c r="AM53" s="988"/>
      <c r="AN53" s="988"/>
      <c r="AO53" s="988"/>
      <c r="AP53" s="988"/>
      <c r="AQ53" s="988"/>
      <c r="AR53" s="988"/>
      <c r="AS53" s="988"/>
      <c r="AT53" s="988"/>
      <c r="AU53" s="988"/>
      <c r="AV53" s="988"/>
      <c r="AW53" s="988"/>
      <c r="AX53" s="988"/>
      <c r="AY53" s="988"/>
      <c r="AZ53" s="988"/>
      <c r="BA53" s="988"/>
      <c r="BB53" s="988"/>
      <c r="BC53" s="91"/>
      <c r="BD53" s="1038"/>
      <c r="BE53" s="1038"/>
      <c r="BF53" s="1038"/>
      <c r="BG53" s="1038"/>
      <c r="BH53" s="1038"/>
      <c r="BI53" s="1038"/>
      <c r="BJ53" s="1038"/>
      <c r="BK53" s="1038"/>
      <c r="BL53" s="1038"/>
      <c r="BM53" s="1038"/>
      <c r="BN53" s="1038"/>
      <c r="BO53" s="1038"/>
      <c r="BP53" s="1038"/>
      <c r="BQ53" s="1038"/>
      <c r="BR53" s="1038"/>
      <c r="BS53" s="1038"/>
      <c r="BT53" s="1038"/>
      <c r="BU53" s="1038"/>
      <c r="BV53" s="1038"/>
      <c r="BW53" s="1038"/>
      <c r="BX53" s="1038"/>
      <c r="BY53" s="1038"/>
      <c r="BZ53" s="1038"/>
      <c r="CA53" s="1038"/>
      <c r="CB53" s="1038"/>
      <c r="CC53" s="1038"/>
      <c r="CD53" s="1038"/>
      <c r="CE53" s="1038"/>
      <c r="CF53" s="1038"/>
      <c r="CG53" s="1038"/>
      <c r="CH53" s="1038"/>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7"/>
      <c r="BE54" s="1037"/>
      <c r="BF54" s="1037"/>
      <c r="BG54" s="1037"/>
      <c r="BH54" s="1037"/>
      <c r="BI54" s="1037"/>
      <c r="BJ54" s="1037"/>
      <c r="BK54" s="1037"/>
      <c r="BL54" s="1037"/>
      <c r="BM54" s="1037"/>
      <c r="BN54" s="1037"/>
      <c r="BO54" s="1037"/>
      <c r="BP54" s="1037"/>
      <c r="BQ54" s="1037"/>
      <c r="BR54" s="1037"/>
      <c r="BS54" s="1037"/>
      <c r="BT54" s="1037"/>
      <c r="BU54" s="1037"/>
      <c r="BV54" s="1037"/>
      <c r="BW54" s="1037"/>
      <c r="BX54" s="1037"/>
      <c r="BY54" s="1037"/>
      <c r="BZ54" s="1037"/>
      <c r="CA54" s="1037"/>
      <c r="CB54" s="1037"/>
      <c r="CC54" s="1037"/>
      <c r="CD54" s="1037"/>
      <c r="CE54" s="1037"/>
      <c r="CF54" s="1037"/>
      <c r="CG54" s="1037"/>
      <c r="CH54" s="1037"/>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BD50:CH50"/>
    <mergeCell ref="BD51:CH51"/>
    <mergeCell ref="BD52:CH52"/>
    <mergeCell ref="BD53:CH53"/>
    <mergeCell ref="CA4:CB4"/>
    <mergeCell ref="BD49:CH49"/>
    <mergeCell ref="BD37:CH37"/>
    <mergeCell ref="BD43:CH43"/>
    <mergeCell ref="BD47:CH47"/>
    <mergeCell ref="BD38:CH38"/>
    <mergeCell ref="BD39:CH39"/>
    <mergeCell ref="BD40:CH40"/>
    <mergeCell ref="BD41:CH41"/>
    <mergeCell ref="BD42:CH42"/>
    <mergeCell ref="BD48:CH48"/>
    <mergeCell ref="BD44:CH44"/>
    <mergeCell ref="BD45:CH45"/>
    <mergeCell ref="BD46:CH46"/>
    <mergeCell ref="D44:BB44"/>
    <mergeCell ref="D43:BB43"/>
    <mergeCell ref="D47:BB47"/>
    <mergeCell ref="D42:BB42"/>
    <mergeCell ref="D46:BB46"/>
    <mergeCell ref="D48:BB48"/>
    <mergeCell ref="D52:BB52"/>
    <mergeCell ref="D51:BB51"/>
    <mergeCell ref="D50:BB50"/>
    <mergeCell ref="D49:BB49"/>
    <mergeCell ref="D45:BB45"/>
    <mergeCell ref="D53:BB53"/>
    <mergeCell ref="D23:AQ23"/>
    <mergeCell ref="D41:BB41"/>
    <mergeCell ref="D40:BB40"/>
    <mergeCell ref="D39:BB39"/>
    <mergeCell ref="D26:AQ26"/>
    <mergeCell ref="D30:BB30"/>
    <mergeCell ref="D31:BB31"/>
    <mergeCell ref="D38:BB38"/>
    <mergeCell ref="C4:AQ4"/>
    <mergeCell ref="C1:E1"/>
    <mergeCell ref="D37:BB37"/>
    <mergeCell ref="D35:BB35"/>
    <mergeCell ref="D34:BB34"/>
    <mergeCell ref="D33:BB33"/>
    <mergeCell ref="D32:BB32"/>
    <mergeCell ref="D36:BB36"/>
    <mergeCell ref="D24:AZ24"/>
    <mergeCell ref="D25:BB25"/>
  </mergeCells>
  <conditionalFormatting sqref="F19 F17">
    <cfRule type="cellIs" priority="86" dxfId="2" operator="lessThan" stopIfTrue="1">
      <formula>F18</formula>
    </cfRule>
  </conditionalFormatting>
  <conditionalFormatting sqref="F14">
    <cfRule type="cellIs" priority="87" dxfId="2" operator="lessThan" stopIfTrue="1">
      <formula>F12+F13-(0.01*(F12+F13))</formula>
    </cfRule>
    <cfRule type="cellIs" priority="88" dxfId="2" operator="lessThan" stopIfTrue="1">
      <formula>F15+F16+F17+F19+F21-(0.01*(F15+F16+F17+F19+F21))</formula>
    </cfRule>
  </conditionalFormatting>
  <conditionalFormatting sqref="H19 H17">
    <cfRule type="cellIs" priority="83" dxfId="2" operator="lessThan" stopIfTrue="1">
      <formula>H18</formula>
    </cfRule>
  </conditionalFormatting>
  <conditionalFormatting sqref="H14">
    <cfRule type="cellIs" priority="84" dxfId="2" operator="lessThan" stopIfTrue="1">
      <formula>H12+H13-(0.01*(H12+H13))</formula>
    </cfRule>
    <cfRule type="cellIs" priority="85" dxfId="2" operator="lessThan" stopIfTrue="1">
      <formula>H15+H16+H17+H19+H21-(0.01*(H15+H16+H17+H19+H21))</formula>
    </cfRule>
  </conditionalFormatting>
  <conditionalFormatting sqref="J19 J17">
    <cfRule type="cellIs" priority="80" dxfId="2" operator="lessThan" stopIfTrue="1">
      <formula>J18</formula>
    </cfRule>
  </conditionalFormatting>
  <conditionalFormatting sqref="J14">
    <cfRule type="cellIs" priority="81" dxfId="2" operator="lessThan" stopIfTrue="1">
      <formula>J12+J13-(0.01*(J12+J13))</formula>
    </cfRule>
    <cfRule type="cellIs" priority="82" dxfId="2" operator="lessThan" stopIfTrue="1">
      <formula>J15+J16+J17+J19+J21-(0.01*(J15+J16+J17+J19+J21))</formula>
    </cfRule>
  </conditionalFormatting>
  <conditionalFormatting sqref="L19 L17">
    <cfRule type="cellIs" priority="77" dxfId="2" operator="lessThan" stopIfTrue="1">
      <formula>L18</formula>
    </cfRule>
  </conditionalFormatting>
  <conditionalFormatting sqref="L14">
    <cfRule type="cellIs" priority="78" dxfId="2" operator="lessThan" stopIfTrue="1">
      <formula>L12+L13-(0.01*(L12+L13))</formula>
    </cfRule>
    <cfRule type="cellIs" priority="79" dxfId="2" operator="lessThan" stopIfTrue="1">
      <formula>L15+L16+L17+L19+L21-(0.01*(L15+L16+L17+L19+L21))</formula>
    </cfRule>
  </conditionalFormatting>
  <conditionalFormatting sqref="N19 N17">
    <cfRule type="cellIs" priority="74" dxfId="2" operator="lessThan" stopIfTrue="1">
      <formula>N18</formula>
    </cfRule>
  </conditionalFormatting>
  <conditionalFormatting sqref="N14">
    <cfRule type="cellIs" priority="75" dxfId="2" operator="lessThan" stopIfTrue="1">
      <formula>N12+N13-(0.01*(N12+N13))</formula>
    </cfRule>
    <cfRule type="cellIs" priority="76" dxfId="2" operator="lessThan" stopIfTrue="1">
      <formula>N15+N16+N17+N19+N21-(0.01*(N15+N16+N17+N19+N21))</formula>
    </cfRule>
  </conditionalFormatting>
  <conditionalFormatting sqref="P19 P17">
    <cfRule type="cellIs" priority="71" dxfId="2" operator="lessThan" stopIfTrue="1">
      <formula>P18</formula>
    </cfRule>
  </conditionalFormatting>
  <conditionalFormatting sqref="P14">
    <cfRule type="cellIs" priority="72" dxfId="2" operator="lessThan" stopIfTrue="1">
      <formula>P12+P13-(0.01*(P12+P13))</formula>
    </cfRule>
    <cfRule type="cellIs" priority="73" dxfId="2" operator="lessThan" stopIfTrue="1">
      <formula>P15+P16+P17+P19+P21-(0.01*(P15+P16+P17+P19+P21))</formula>
    </cfRule>
  </conditionalFormatting>
  <conditionalFormatting sqref="R19 R17">
    <cfRule type="cellIs" priority="68" dxfId="2" operator="lessThan" stopIfTrue="1">
      <formula>R18</formula>
    </cfRule>
  </conditionalFormatting>
  <conditionalFormatting sqref="R14">
    <cfRule type="cellIs" priority="69" dxfId="2" operator="lessThan" stopIfTrue="1">
      <formula>R12+R13-(0.01*(R12+R13))</formula>
    </cfRule>
    <cfRule type="cellIs" priority="70" dxfId="2" operator="lessThan" stopIfTrue="1">
      <formula>R15+R16+R17+R19+R21-(0.01*(R15+R16+R17+R19+R21))</formula>
    </cfRule>
  </conditionalFormatting>
  <conditionalFormatting sqref="T19 T17">
    <cfRule type="cellIs" priority="65" dxfId="2" operator="lessThan" stopIfTrue="1">
      <formula>T18</formula>
    </cfRule>
  </conditionalFormatting>
  <conditionalFormatting sqref="T14">
    <cfRule type="cellIs" priority="66" dxfId="2" operator="lessThan" stopIfTrue="1">
      <formula>T12+T13-(0.01*(T12+T13))</formula>
    </cfRule>
    <cfRule type="cellIs" priority="67" dxfId="2" operator="lessThan" stopIfTrue="1">
      <formula>T15+T16+T17+T19+T21-(0.01*(T15+T16+T17+T19+T21))</formula>
    </cfRule>
  </conditionalFormatting>
  <conditionalFormatting sqref="V14">
    <cfRule type="cellIs" priority="63" dxfId="2" operator="lessThan" stopIfTrue="1">
      <formula>V12+V13-(0.01*(V12+V13))</formula>
    </cfRule>
    <cfRule type="cellIs" priority="64" dxfId="2" operator="lessThan" stopIfTrue="1">
      <formula>V15+V16+V17+V19+V21-(0.01*(V15+V16+V17+V19+V21))</formula>
    </cfRule>
  </conditionalFormatting>
  <conditionalFormatting sqref="X19 X17">
    <cfRule type="cellIs" priority="60" dxfId="2" operator="lessThan" stopIfTrue="1">
      <formula>X18</formula>
    </cfRule>
  </conditionalFormatting>
  <conditionalFormatting sqref="X14">
    <cfRule type="cellIs" priority="61" dxfId="2" operator="lessThan" stopIfTrue="1">
      <formula>X12+X13-(0.01*(X12+X13))</formula>
    </cfRule>
    <cfRule type="cellIs" priority="62" dxfId="2" operator="lessThan" stopIfTrue="1">
      <formula>X15+X16+X17+X19+X21-(0.01*(X15+X16+X17+X19+X21))</formula>
    </cfRule>
  </conditionalFormatting>
  <conditionalFormatting sqref="Z19 Z17">
    <cfRule type="cellIs" priority="57" dxfId="2" operator="lessThan" stopIfTrue="1">
      <formula>Z18</formula>
    </cfRule>
  </conditionalFormatting>
  <conditionalFormatting sqref="Z14">
    <cfRule type="cellIs" priority="58" dxfId="2" operator="lessThan" stopIfTrue="1">
      <formula>Z12+Z13-(0.01*(Z12+Z13))</formula>
    </cfRule>
    <cfRule type="cellIs" priority="59" dxfId="2" operator="lessThan" stopIfTrue="1">
      <formula>Z15+Z16+Z17+Z19+Z21-(0.01*(Z15+Z16+Z17+Z19+Z21))</formula>
    </cfRule>
  </conditionalFormatting>
  <conditionalFormatting sqref="AB19 AB17">
    <cfRule type="cellIs" priority="54" dxfId="2" operator="lessThan" stopIfTrue="1">
      <formula>AB18</formula>
    </cfRule>
  </conditionalFormatting>
  <conditionalFormatting sqref="AB14">
    <cfRule type="cellIs" priority="55" dxfId="2" operator="lessThan" stopIfTrue="1">
      <formula>AB12+AB13-(0.01*(AB12+AB13))</formula>
    </cfRule>
    <cfRule type="cellIs" priority="56" dxfId="2" operator="lessThan" stopIfTrue="1">
      <formula>AB15+AB16+AB17+AB19+AB21-(0.01*(AB15+AB16+AB17+AB19+AB21))</formula>
    </cfRule>
  </conditionalFormatting>
  <conditionalFormatting sqref="AD19 AD17">
    <cfRule type="cellIs" priority="51" dxfId="2" operator="lessThan" stopIfTrue="1">
      <formula>AD18</formula>
    </cfRule>
  </conditionalFormatting>
  <conditionalFormatting sqref="AD14">
    <cfRule type="cellIs" priority="52" dxfId="2" operator="lessThan" stopIfTrue="1">
      <formula>AD12+AD13-(0.01*(AD12+AD13))</formula>
    </cfRule>
    <cfRule type="cellIs" priority="53" dxfId="2" operator="lessThan" stopIfTrue="1">
      <formula>AD15+AD16+AD17+AD19+AD21-(0.01*(AD15+AD16+AD17+AD19+AD21))</formula>
    </cfRule>
  </conditionalFormatting>
  <conditionalFormatting sqref="AF19 AF17">
    <cfRule type="cellIs" priority="48" dxfId="2" operator="lessThan" stopIfTrue="1">
      <formula>AF18</formula>
    </cfRule>
  </conditionalFormatting>
  <conditionalFormatting sqref="AF14">
    <cfRule type="cellIs" priority="49" dxfId="2" operator="lessThan" stopIfTrue="1">
      <formula>AF12+AF13-(0.01*(AF12+AF13))</formula>
    </cfRule>
    <cfRule type="cellIs" priority="50" dxfId="2" operator="lessThan" stopIfTrue="1">
      <formula>AF15+AF16+AF17+AF19+AF21-(0.01*(AF15+AF16+AF17+AF19+AF21))</formula>
    </cfRule>
  </conditionalFormatting>
  <conditionalFormatting sqref="AH19 AH17">
    <cfRule type="cellIs" priority="45" dxfId="2" operator="lessThan" stopIfTrue="1">
      <formula>AH18</formula>
    </cfRule>
  </conditionalFormatting>
  <conditionalFormatting sqref="AH14">
    <cfRule type="cellIs" priority="46" dxfId="2" operator="lessThan" stopIfTrue="1">
      <formula>AH12+AH13-(0.01*(AH12+AH13))</formula>
    </cfRule>
    <cfRule type="cellIs" priority="47" dxfId="2" operator="lessThan" stopIfTrue="1">
      <formula>AH15+AH16+AH17+AH19+AH21-(0.01*(AH15+AH16+AH17+AH19+AH21))</formula>
    </cfRule>
  </conditionalFormatting>
  <conditionalFormatting sqref="AJ19 AJ17">
    <cfRule type="cellIs" priority="42" dxfId="2" operator="lessThan" stopIfTrue="1">
      <formula>AJ18</formula>
    </cfRule>
  </conditionalFormatting>
  <conditionalFormatting sqref="AJ14">
    <cfRule type="cellIs" priority="43" dxfId="2" operator="lessThan" stopIfTrue="1">
      <formula>AJ12+AJ13-(0.01*(AJ12+AJ13))</formula>
    </cfRule>
    <cfRule type="cellIs" priority="44" dxfId="2" operator="lessThan" stopIfTrue="1">
      <formula>AJ15+AJ16+AJ17+AJ19+AJ21-(0.01*(AJ15+AJ16+AJ17+AJ19+AJ21))</formula>
    </cfRule>
  </conditionalFormatting>
  <conditionalFormatting sqref="AL19 AL17">
    <cfRule type="cellIs" priority="39" dxfId="2" operator="lessThan" stopIfTrue="1">
      <formula>AL18</formula>
    </cfRule>
  </conditionalFormatting>
  <conditionalFormatting sqref="AL14">
    <cfRule type="cellIs" priority="40" dxfId="2" operator="lessThan" stopIfTrue="1">
      <formula>AL12+AL13-(0.01*(AL12+AL13))</formula>
    </cfRule>
    <cfRule type="cellIs" priority="41" dxfId="2" operator="lessThan" stopIfTrue="1">
      <formula>AL15+AL16+AL17+AL19+AL21-(0.01*(AL15+AL16+AL17+AL19+AL21))</formula>
    </cfRule>
  </conditionalFormatting>
  <conditionalFormatting sqref="AN19 AN17">
    <cfRule type="cellIs" priority="36" dxfId="2" operator="lessThan" stopIfTrue="1">
      <formula>AN18</formula>
    </cfRule>
  </conditionalFormatting>
  <conditionalFormatting sqref="AN14">
    <cfRule type="cellIs" priority="37" dxfId="2" operator="lessThan" stopIfTrue="1">
      <formula>AN12+AN13-(0.01*(AN12+AN13))</formula>
    </cfRule>
    <cfRule type="cellIs" priority="38" dxfId="2" operator="lessThan" stopIfTrue="1">
      <formula>AN15+AN16+AN17+AN19+AN21-(0.01*(AN15+AN16+AN17+AN19+AN21))</formula>
    </cfRule>
  </conditionalFormatting>
  <conditionalFormatting sqref="AP19 AP17">
    <cfRule type="cellIs" priority="33" dxfId="2" operator="lessThan" stopIfTrue="1">
      <formula>AP18</formula>
    </cfRule>
  </conditionalFormatting>
  <conditionalFormatting sqref="AP14">
    <cfRule type="cellIs" priority="34" dxfId="2" operator="lessThan" stopIfTrue="1">
      <formula>AP12+AP13-(0.01*(AP12+AP13))</formula>
    </cfRule>
    <cfRule type="cellIs" priority="35" dxfId="2" operator="lessThan" stopIfTrue="1">
      <formula>AP15+AP16+AP17+AP19+AP21-(0.01*(AP15+AP16+AP17+AP19+AP21))</formula>
    </cfRule>
  </conditionalFormatting>
  <conditionalFormatting sqref="AR19 AR17">
    <cfRule type="cellIs" priority="30" dxfId="2" operator="lessThan" stopIfTrue="1">
      <formula>AR18</formula>
    </cfRule>
  </conditionalFormatting>
  <conditionalFormatting sqref="AR14">
    <cfRule type="cellIs" priority="31" dxfId="2" operator="lessThan" stopIfTrue="1">
      <formula>AR12+AR13-(0.01*(AR12+AR13))</formula>
    </cfRule>
    <cfRule type="cellIs" priority="32" dxfId="2" operator="lessThan" stopIfTrue="1">
      <formula>AR15+AR16+AR17+AR19+AR21-(0.01*(AR15+AR16+AR17+AR19+AR21))</formula>
    </cfRule>
  </conditionalFormatting>
  <conditionalFormatting sqref="AT19 AT17">
    <cfRule type="cellIs" priority="27" dxfId="2" operator="lessThan" stopIfTrue="1">
      <formula>AT18</formula>
    </cfRule>
  </conditionalFormatting>
  <conditionalFormatting sqref="AT14">
    <cfRule type="cellIs" priority="28" dxfId="2" operator="lessThan" stopIfTrue="1">
      <formula>AT12+AT13-(0.01*(AT12+AT13))</formula>
    </cfRule>
    <cfRule type="cellIs" priority="29" dxfId="2" operator="lessThan" stopIfTrue="1">
      <formula>AT15+AT16+AT17+AT19+AT21-(0.01*(AT15+AT16+AT17+AT19+AT21))</formula>
    </cfRule>
  </conditionalFormatting>
  <conditionalFormatting sqref="AZ19 AZ17">
    <cfRule type="cellIs" priority="24" dxfId="2" operator="lessThan" stopIfTrue="1">
      <formula>AZ18</formula>
    </cfRule>
  </conditionalFormatting>
  <conditionalFormatting sqref="AZ14">
    <cfRule type="cellIs" priority="25" dxfId="2" operator="lessThan" stopIfTrue="1">
      <formula>AZ12+AZ13-(0.01*(AZ12+AZ13))</formula>
    </cfRule>
    <cfRule type="cellIs" priority="26" dxfId="2" operator="lessThan" stopIfTrue="1">
      <formula>AZ15+AZ16+AZ17+AZ19+AZ21-(0.01*(AZ15+AZ16+AZ17+AZ19+AZ21))</formula>
    </cfRule>
  </conditionalFormatting>
  <conditionalFormatting sqref="V19 V17">
    <cfRule type="cellIs" priority="23"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2" operator="equal" stopIfTrue="1">
      <formula>"&gt; 25%"</formula>
    </cfRule>
  </conditionalFormatting>
  <conditionalFormatting sqref="BI12:BI21 BI9:BI10">
    <cfRule type="cellIs" priority="15" dxfId="2" operator="equal" stopIfTrue="1">
      <formula>"&gt; 100%"</formula>
    </cfRule>
  </conditionalFormatting>
  <conditionalFormatting sqref="DA11 CU11 CS11 CQ11 CO11 CM11 CK11 CI11 CG11 CE11 CC11 CA11 BY11 BW11 BU11 BS11 BK11 BM11 BO11 BQ11 BI11">
    <cfRule type="cellIs" priority="16" dxfId="2" operator="equal" stopIfTrue="1">
      <formula>"&gt;25%"</formula>
    </cfRule>
  </conditionalFormatting>
  <conditionalFormatting sqref="BG32 BG29 BG27 DA32 DA29 BI32:CY32 BI29:CY29 BI27:DA27">
    <cfRule type="cellIs" priority="13" dxfId="2" operator="equal" stopIfTrue="1">
      <formula>"&lt;&gt;"</formula>
    </cfRule>
  </conditionalFormatting>
  <conditionalFormatting sqref="AV19 AV17">
    <cfRule type="cellIs" priority="9" dxfId="2" operator="lessThan" stopIfTrue="1">
      <formula>AV18</formula>
    </cfRule>
  </conditionalFormatting>
  <conditionalFormatting sqref="AV14">
    <cfRule type="cellIs" priority="10" dxfId="2" operator="lessThan" stopIfTrue="1">
      <formula>AV12+AV13-(0.01*(AV12+AV13))</formula>
    </cfRule>
    <cfRule type="cellIs" priority="11" dxfId="2" operator="lessThan" stopIfTrue="1">
      <formula>AV15+AV16+AV17+AV19+AV21-(0.01*(AV15+AV16+AV17+AV19+AV21))</formula>
    </cfRule>
  </conditionalFormatting>
  <conditionalFormatting sqref="AX19 AX17">
    <cfRule type="cellIs" priority="6" dxfId="2" operator="lessThan" stopIfTrue="1">
      <formula>AX18</formula>
    </cfRule>
  </conditionalFormatting>
  <conditionalFormatting sqref="AX14">
    <cfRule type="cellIs" priority="7" dxfId="2" operator="lessThan" stopIfTrue="1">
      <formula>AX12+AX13-(0.01*(AX12+AX13))</formula>
    </cfRule>
    <cfRule type="cellIs" priority="8" dxfId="2" operator="lessThan" stopIfTrue="1">
      <formula>AX15+AX16+AX17+AX19+AX21-(0.01*(AX15+AX16+AX17+AX19+AX21))</formula>
    </cfRule>
  </conditionalFormatting>
  <conditionalFormatting sqref="CY12:CY21 CW12:CW21 CY9:CY10 CW9:CW10">
    <cfRule type="cellIs" priority="4" dxfId="2" operator="equal" stopIfTrue="1">
      <formula>"&gt; 25%"</formula>
    </cfRule>
  </conditionalFormatting>
  <conditionalFormatting sqref="CY11 CW11">
    <cfRule type="cellIs" priority="5"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C8" sqref="C8"/>
    </sheetView>
  </sheetViews>
  <sheetFormatPr defaultColWidth="9.28125" defaultRowHeight="12.75"/>
  <cols>
    <col min="1" max="1" width="4.28125" style="401" hidden="1" customWidth="1"/>
    <col min="2" max="2" width="8.851562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1006" t="s">
        <v>74</v>
      </c>
      <c r="D1" s="1006"/>
      <c r="E1" s="1006"/>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72</v>
      </c>
      <c r="C3" s="243" t="s">
        <v>112</v>
      </c>
      <c r="D3" s="561" t="s">
        <v>326</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44"/>
      <c r="CB4" s="1044"/>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1588</v>
      </c>
      <c r="C5" s="275" t="s">
        <v>184</v>
      </c>
      <c r="D5" s="931" t="s">
        <v>325</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935">
        <f>264311/1000</f>
        <v>264.311</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v>100</v>
      </c>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v>77.865509</v>
      </c>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v>0.18599000000000002</v>
      </c>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v>0.27336</v>
      </c>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v>77.406159</v>
      </c>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9" t="s">
        <v>188</v>
      </c>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09"/>
      <c r="AP23" s="1009"/>
      <c r="AQ23" s="1009"/>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11" t="s">
        <v>23</v>
      </c>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9"/>
      <c r="AS24" s="1019"/>
      <c r="AT24" s="1019"/>
      <c r="AU24" s="1019"/>
      <c r="AV24" s="1019"/>
      <c r="AW24" s="1019"/>
      <c r="AX24" s="1019"/>
      <c r="AY24" s="1019"/>
      <c r="AZ24" s="1019"/>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1004" t="s">
        <v>236</v>
      </c>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77.865509</v>
      </c>
      <c r="DB25" s="871"/>
    </row>
    <row r="26" spans="3:106" ht="11.25" customHeight="1">
      <c r="C26" s="271"/>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0"/>
      <c r="AI26" s="1000"/>
      <c r="AJ26" s="1000"/>
      <c r="AK26" s="1000"/>
      <c r="AL26" s="1000"/>
      <c r="AM26" s="1000"/>
      <c r="AN26" s="1000"/>
      <c r="AO26" s="1000"/>
      <c r="AP26" s="1000"/>
      <c r="AQ26" s="1000"/>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77.865509</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61" t="s">
        <v>123</v>
      </c>
      <c r="E30" s="1062"/>
      <c r="F30" s="1062"/>
      <c r="G30" s="1062"/>
      <c r="H30" s="1062"/>
      <c r="I30" s="1062"/>
      <c r="J30" s="1062"/>
      <c r="K30" s="1062"/>
      <c r="L30" s="1062"/>
      <c r="M30" s="1062"/>
      <c r="N30" s="1062"/>
      <c r="O30" s="1062"/>
      <c r="P30" s="1062"/>
      <c r="Q30" s="1062"/>
      <c r="R30" s="1062"/>
      <c r="S30" s="1062"/>
      <c r="T30" s="1062"/>
      <c r="U30" s="1062"/>
      <c r="V30" s="1062"/>
      <c r="W30" s="1062"/>
      <c r="X30" s="1062"/>
      <c r="Y30" s="1062"/>
      <c r="Z30" s="1062"/>
      <c r="AA30" s="1062"/>
      <c r="AB30" s="1062"/>
      <c r="AC30" s="1062"/>
      <c r="AD30" s="1062"/>
      <c r="AE30" s="1062"/>
      <c r="AF30" s="1062"/>
      <c r="AG30" s="1062"/>
      <c r="AH30" s="1062"/>
      <c r="AI30" s="1062"/>
      <c r="AJ30" s="1062"/>
      <c r="AK30" s="1062"/>
      <c r="AL30" s="1062"/>
      <c r="AM30" s="1062"/>
      <c r="AN30" s="1062"/>
      <c r="AO30" s="1062"/>
      <c r="AP30" s="1062"/>
      <c r="AQ30" s="1062"/>
      <c r="AR30" s="1062"/>
      <c r="AS30" s="1062"/>
      <c r="AT30" s="1062"/>
      <c r="AU30" s="1062"/>
      <c r="AV30" s="1062"/>
      <c r="AW30" s="1062"/>
      <c r="AX30" s="1062"/>
      <c r="AY30" s="1062"/>
      <c r="AZ30" s="1062"/>
      <c r="BA30" s="1062"/>
      <c r="BB30" s="1063"/>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64" t="s">
        <v>338</v>
      </c>
      <c r="E31" s="1065"/>
      <c r="F31" s="1065"/>
      <c r="G31" s="1065"/>
      <c r="H31" s="1065"/>
      <c r="I31" s="1065"/>
      <c r="J31" s="1065"/>
      <c r="K31" s="1065"/>
      <c r="L31" s="1065"/>
      <c r="M31" s="1065"/>
      <c r="N31" s="1065"/>
      <c r="O31" s="1065"/>
      <c r="P31" s="1065"/>
      <c r="Q31" s="1065"/>
      <c r="R31" s="1065"/>
      <c r="S31" s="1065"/>
      <c r="T31" s="1065"/>
      <c r="U31" s="1065"/>
      <c r="V31" s="1065"/>
      <c r="W31" s="1065"/>
      <c r="X31" s="1065"/>
      <c r="Y31" s="1065"/>
      <c r="Z31" s="1065"/>
      <c r="AA31" s="1065"/>
      <c r="AB31" s="1065"/>
      <c r="AC31" s="1065"/>
      <c r="AD31" s="1065"/>
      <c r="AE31" s="1065"/>
      <c r="AF31" s="1065"/>
      <c r="AG31" s="1065"/>
      <c r="AH31" s="1065"/>
      <c r="AI31" s="1065"/>
      <c r="AJ31" s="1065"/>
      <c r="AK31" s="1065"/>
      <c r="AL31" s="1065"/>
      <c r="AM31" s="1065"/>
      <c r="AN31" s="1065"/>
      <c r="AO31" s="1065"/>
      <c r="AP31" s="1065"/>
      <c r="AQ31" s="1065"/>
      <c r="AR31" s="1065"/>
      <c r="AS31" s="1065"/>
      <c r="AT31" s="1065"/>
      <c r="AU31" s="1065"/>
      <c r="AV31" s="1065"/>
      <c r="AW31" s="1065"/>
      <c r="AX31" s="1065"/>
      <c r="AY31" s="1065"/>
      <c r="AZ31" s="1065"/>
      <c r="BA31" s="1065"/>
      <c r="BB31" s="1066"/>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f>IF(OR(ISBLANK(AZ14),ISBLANK(AZ9),ISBLANK(AZ11)),"N/A",AZ14*1000/(AZ$9*AZ$11/100))</f>
        <v>294.59806440140596</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58"/>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059"/>
      <c r="AM32" s="1059"/>
      <c r="AN32" s="1059"/>
      <c r="AO32" s="1059"/>
      <c r="AP32" s="1059"/>
      <c r="AQ32" s="1059"/>
      <c r="AR32" s="1059"/>
      <c r="AS32" s="1059"/>
      <c r="AT32" s="1059"/>
      <c r="AU32" s="1059"/>
      <c r="AV32" s="1059"/>
      <c r="AW32" s="1059"/>
      <c r="AX32" s="1059"/>
      <c r="AY32" s="1059"/>
      <c r="AZ32" s="1059"/>
      <c r="BA32" s="1059"/>
      <c r="BB32" s="1060"/>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ok</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58"/>
      <c r="E33" s="1059"/>
      <c r="F33" s="1059"/>
      <c r="G33" s="1059"/>
      <c r="H33" s="1059"/>
      <c r="I33" s="1059"/>
      <c r="J33" s="1059"/>
      <c r="K33" s="1059"/>
      <c r="L33" s="1059"/>
      <c r="M33" s="1059"/>
      <c r="N33" s="1059"/>
      <c r="O33" s="1059"/>
      <c r="P33" s="1059"/>
      <c r="Q33" s="1059"/>
      <c r="R33" s="1059"/>
      <c r="S33" s="1059"/>
      <c r="T33" s="1059"/>
      <c r="U33" s="1059"/>
      <c r="V33" s="1059"/>
      <c r="W33" s="1059"/>
      <c r="X33" s="1059"/>
      <c r="Y33" s="1059"/>
      <c r="Z33" s="1059"/>
      <c r="AA33" s="1059"/>
      <c r="AB33" s="1059"/>
      <c r="AC33" s="1059"/>
      <c r="AD33" s="1059"/>
      <c r="AE33" s="1059"/>
      <c r="AF33" s="1059"/>
      <c r="AG33" s="1059"/>
      <c r="AH33" s="1059"/>
      <c r="AI33" s="1059"/>
      <c r="AJ33" s="1059"/>
      <c r="AK33" s="1059"/>
      <c r="AL33" s="1059"/>
      <c r="AM33" s="1059"/>
      <c r="AN33" s="1059"/>
      <c r="AO33" s="1059"/>
      <c r="AP33" s="1059"/>
      <c r="AQ33" s="1059"/>
      <c r="AR33" s="1059"/>
      <c r="AS33" s="1059"/>
      <c r="AT33" s="1059"/>
      <c r="AU33" s="1059"/>
      <c r="AV33" s="1059"/>
      <c r="AW33" s="1059"/>
      <c r="AX33" s="1059"/>
      <c r="AY33" s="1059"/>
      <c r="AZ33" s="1059"/>
      <c r="BA33" s="1059"/>
      <c r="BB33" s="1060"/>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58"/>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1059"/>
      <c r="AH34" s="1059"/>
      <c r="AI34" s="1059"/>
      <c r="AJ34" s="1059"/>
      <c r="AK34" s="1059"/>
      <c r="AL34" s="1059"/>
      <c r="AM34" s="1059"/>
      <c r="AN34" s="1059"/>
      <c r="AO34" s="1059"/>
      <c r="AP34" s="1059"/>
      <c r="AQ34" s="1059"/>
      <c r="AR34" s="1059"/>
      <c r="AS34" s="1059"/>
      <c r="AT34" s="1059"/>
      <c r="AU34" s="1059"/>
      <c r="AV34" s="1059"/>
      <c r="AW34" s="1059"/>
      <c r="AX34" s="1059"/>
      <c r="AY34" s="1059"/>
      <c r="AZ34" s="1059"/>
      <c r="BA34" s="1059"/>
      <c r="BB34" s="1060"/>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58"/>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59"/>
      <c r="AP35" s="1059"/>
      <c r="AQ35" s="1059"/>
      <c r="AR35" s="1059"/>
      <c r="AS35" s="1059"/>
      <c r="AT35" s="1059"/>
      <c r="AU35" s="1059"/>
      <c r="AV35" s="1059"/>
      <c r="AW35" s="1059"/>
      <c r="AX35" s="1059"/>
      <c r="AY35" s="1059"/>
      <c r="AZ35" s="1059"/>
      <c r="BA35" s="1059"/>
      <c r="BB35" s="1060"/>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58"/>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59"/>
      <c r="AQ36" s="1059"/>
      <c r="AR36" s="1059"/>
      <c r="AS36" s="1059"/>
      <c r="AT36" s="1059"/>
      <c r="AU36" s="1059"/>
      <c r="AV36" s="1059"/>
      <c r="AW36" s="1059"/>
      <c r="AX36" s="1059"/>
      <c r="AY36" s="1059"/>
      <c r="AZ36" s="1059"/>
      <c r="BA36" s="1059"/>
      <c r="BB36" s="1060"/>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58"/>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59"/>
      <c r="AR37" s="1059"/>
      <c r="AS37" s="1059"/>
      <c r="AT37" s="1059"/>
      <c r="AU37" s="1059"/>
      <c r="AV37" s="1059"/>
      <c r="AW37" s="1059"/>
      <c r="AX37" s="1059"/>
      <c r="AY37" s="1059"/>
      <c r="AZ37" s="1059"/>
      <c r="BA37" s="1059"/>
      <c r="BB37" s="1060"/>
      <c r="BC37" s="901"/>
      <c r="BD37" s="1038"/>
      <c r="BE37" s="1038"/>
      <c r="BF37" s="1038"/>
      <c r="BG37" s="1038"/>
      <c r="BH37" s="1038"/>
      <c r="BI37" s="1038"/>
      <c r="BJ37" s="1038"/>
      <c r="BK37" s="1038"/>
      <c r="BL37" s="1038"/>
      <c r="BM37" s="1038"/>
      <c r="BN37" s="1038"/>
      <c r="BO37" s="1038"/>
      <c r="BP37" s="1038"/>
      <c r="BQ37" s="1038"/>
      <c r="BR37" s="1038"/>
      <c r="BS37" s="1038"/>
      <c r="BT37" s="1038"/>
      <c r="BU37" s="1038"/>
      <c r="BV37" s="1038"/>
      <c r="BW37" s="1038"/>
      <c r="BX37" s="1038"/>
      <c r="BY37" s="1038"/>
      <c r="BZ37" s="1038"/>
      <c r="CA37" s="1038"/>
      <c r="CB37" s="1038"/>
      <c r="CC37" s="1038"/>
      <c r="CD37" s="1038"/>
      <c r="CE37" s="1038"/>
      <c r="CF37" s="1038"/>
      <c r="CG37" s="1038"/>
      <c r="CH37" s="1038"/>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58"/>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59"/>
      <c r="BA38" s="1059"/>
      <c r="BB38" s="1060"/>
      <c r="BC38" s="901"/>
      <c r="BD38" s="1038"/>
      <c r="BE38" s="1038"/>
      <c r="BF38" s="1038"/>
      <c r="BG38" s="1038"/>
      <c r="BH38" s="1038"/>
      <c r="BI38" s="1038"/>
      <c r="BJ38" s="1038"/>
      <c r="BK38" s="1038"/>
      <c r="BL38" s="1038"/>
      <c r="BM38" s="1038"/>
      <c r="BN38" s="1038"/>
      <c r="BO38" s="1038"/>
      <c r="BP38" s="1038"/>
      <c r="BQ38" s="1038"/>
      <c r="BR38" s="1038"/>
      <c r="BS38" s="1038"/>
      <c r="BT38" s="1038"/>
      <c r="BU38" s="1038"/>
      <c r="BV38" s="1038"/>
      <c r="BW38" s="1038"/>
      <c r="BX38" s="1038"/>
      <c r="BY38" s="1038"/>
      <c r="BZ38" s="1038"/>
      <c r="CA38" s="1038"/>
      <c r="CB38" s="1038"/>
      <c r="CC38" s="1038"/>
      <c r="CD38" s="1038"/>
      <c r="CE38" s="1038"/>
      <c r="CF38" s="1038"/>
      <c r="CG38" s="1038"/>
      <c r="CH38" s="1038"/>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58"/>
      <c r="E39" s="1059"/>
      <c r="F39" s="1059"/>
      <c r="G39" s="1059"/>
      <c r="H39" s="1059"/>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60"/>
      <c r="BC39" s="901"/>
      <c r="BD39" s="1038"/>
      <c r="BE39" s="1038"/>
      <c r="BF39" s="1038"/>
      <c r="BG39" s="1038"/>
      <c r="BH39" s="1038"/>
      <c r="BI39" s="1038"/>
      <c r="BJ39" s="1038"/>
      <c r="BK39" s="1038"/>
      <c r="BL39" s="1038"/>
      <c r="BM39" s="1038"/>
      <c r="BN39" s="1038"/>
      <c r="BO39" s="1038"/>
      <c r="BP39" s="1038"/>
      <c r="BQ39" s="1038"/>
      <c r="BR39" s="1038"/>
      <c r="BS39" s="1038"/>
      <c r="BT39" s="1038"/>
      <c r="BU39" s="1038"/>
      <c r="BV39" s="1038"/>
      <c r="BW39" s="1038"/>
      <c r="BX39" s="1038"/>
      <c r="BY39" s="1038"/>
      <c r="BZ39" s="1038"/>
      <c r="CA39" s="1038"/>
      <c r="CB39" s="1038"/>
      <c r="CC39" s="1038"/>
      <c r="CD39" s="1038"/>
      <c r="CE39" s="1038"/>
      <c r="CF39" s="1038"/>
      <c r="CG39" s="1038"/>
      <c r="CH39" s="1038"/>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58"/>
      <c r="E40" s="1059"/>
      <c r="F40" s="1059"/>
      <c r="G40" s="1059"/>
      <c r="H40" s="1059"/>
      <c r="I40" s="1059"/>
      <c r="J40" s="1059"/>
      <c r="K40" s="1059"/>
      <c r="L40" s="1059"/>
      <c r="M40" s="1059"/>
      <c r="N40" s="1059"/>
      <c r="O40" s="1059"/>
      <c r="P40" s="1059"/>
      <c r="Q40" s="1059"/>
      <c r="R40" s="1059"/>
      <c r="S40" s="1059"/>
      <c r="T40" s="1059"/>
      <c r="U40" s="1059"/>
      <c r="V40" s="1059"/>
      <c r="W40" s="1059"/>
      <c r="X40" s="1059"/>
      <c r="Y40" s="1059"/>
      <c r="Z40" s="1059"/>
      <c r="AA40" s="1059"/>
      <c r="AB40" s="1059"/>
      <c r="AC40" s="1059"/>
      <c r="AD40" s="1059"/>
      <c r="AE40" s="1059"/>
      <c r="AF40" s="1059"/>
      <c r="AG40" s="1059"/>
      <c r="AH40" s="1059"/>
      <c r="AI40" s="1059"/>
      <c r="AJ40" s="1059"/>
      <c r="AK40" s="1059"/>
      <c r="AL40" s="1059"/>
      <c r="AM40" s="1059"/>
      <c r="AN40" s="1059"/>
      <c r="AO40" s="1059"/>
      <c r="AP40" s="1059"/>
      <c r="AQ40" s="1059"/>
      <c r="AR40" s="1059"/>
      <c r="AS40" s="1059"/>
      <c r="AT40" s="1059"/>
      <c r="AU40" s="1059"/>
      <c r="AV40" s="1059"/>
      <c r="AW40" s="1059"/>
      <c r="AX40" s="1059"/>
      <c r="AY40" s="1059"/>
      <c r="AZ40" s="1059"/>
      <c r="BA40" s="1059"/>
      <c r="BB40" s="1060"/>
      <c r="BC40" s="901"/>
      <c r="BD40" s="1038"/>
      <c r="BE40" s="1038"/>
      <c r="BF40" s="1038"/>
      <c r="BG40" s="1038"/>
      <c r="BH40" s="1038"/>
      <c r="BI40" s="1038"/>
      <c r="BJ40" s="1038"/>
      <c r="BK40" s="1038"/>
      <c r="BL40" s="1038"/>
      <c r="BM40" s="1038"/>
      <c r="BN40" s="1038"/>
      <c r="BO40" s="1038"/>
      <c r="BP40" s="1038"/>
      <c r="BQ40" s="1038"/>
      <c r="BR40" s="1038"/>
      <c r="BS40" s="1038"/>
      <c r="BT40" s="1038"/>
      <c r="BU40" s="1038"/>
      <c r="BV40" s="1038"/>
      <c r="BW40" s="1038"/>
      <c r="BX40" s="1038"/>
      <c r="BY40" s="1038"/>
      <c r="BZ40" s="1038"/>
      <c r="CA40" s="1038"/>
      <c r="CB40" s="1038"/>
      <c r="CC40" s="1038"/>
      <c r="CD40" s="1038"/>
      <c r="CE40" s="1038"/>
      <c r="CF40" s="1038"/>
      <c r="CG40" s="1038"/>
      <c r="CH40" s="1038"/>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58"/>
      <c r="E41" s="1059"/>
      <c r="F41" s="1059"/>
      <c r="G41" s="1059"/>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60"/>
      <c r="BC41" s="901"/>
      <c r="BD41" s="1038"/>
      <c r="BE41" s="1038"/>
      <c r="BF41" s="1038"/>
      <c r="BG41" s="1038"/>
      <c r="BH41" s="1038"/>
      <c r="BI41" s="1038"/>
      <c r="BJ41" s="1038"/>
      <c r="BK41" s="1038"/>
      <c r="BL41" s="1038"/>
      <c r="BM41" s="1038"/>
      <c r="BN41" s="1038"/>
      <c r="BO41" s="1038"/>
      <c r="BP41" s="1038"/>
      <c r="BQ41" s="1038"/>
      <c r="BR41" s="1038"/>
      <c r="BS41" s="1038"/>
      <c r="BT41" s="1038"/>
      <c r="BU41" s="1038"/>
      <c r="BV41" s="1038"/>
      <c r="BW41" s="1038"/>
      <c r="BX41" s="1038"/>
      <c r="BY41" s="1038"/>
      <c r="BZ41" s="1038"/>
      <c r="CA41" s="1038"/>
      <c r="CB41" s="1038"/>
      <c r="CC41" s="1038"/>
      <c r="CD41" s="1038"/>
      <c r="CE41" s="1038"/>
      <c r="CF41" s="1038"/>
      <c r="CG41" s="1038"/>
      <c r="CH41" s="1038"/>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58"/>
      <c r="E42" s="1059"/>
      <c r="F42" s="1059"/>
      <c r="G42" s="1059"/>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60"/>
      <c r="BC42" s="901"/>
      <c r="BD42" s="1038"/>
      <c r="BE42" s="1038"/>
      <c r="BF42" s="1038"/>
      <c r="BG42" s="1038"/>
      <c r="BH42" s="1038"/>
      <c r="BI42" s="1038"/>
      <c r="BJ42" s="1038"/>
      <c r="BK42" s="1038"/>
      <c r="BL42" s="1038"/>
      <c r="BM42" s="1038"/>
      <c r="BN42" s="1038"/>
      <c r="BO42" s="1038"/>
      <c r="BP42" s="1038"/>
      <c r="BQ42" s="1038"/>
      <c r="BR42" s="1038"/>
      <c r="BS42" s="1038"/>
      <c r="BT42" s="1038"/>
      <c r="BU42" s="1038"/>
      <c r="BV42" s="1038"/>
      <c r="BW42" s="1038"/>
      <c r="BX42" s="1038"/>
      <c r="BY42" s="1038"/>
      <c r="BZ42" s="1038"/>
      <c r="CA42" s="1038"/>
      <c r="CB42" s="1038"/>
      <c r="CC42" s="1038"/>
      <c r="CD42" s="1038"/>
      <c r="CE42" s="1038"/>
      <c r="CF42" s="1038"/>
      <c r="CG42" s="1038"/>
      <c r="CH42" s="1038"/>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58"/>
      <c r="E43" s="1059"/>
      <c r="F43" s="1059"/>
      <c r="G43" s="1059"/>
      <c r="H43" s="1059"/>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1059"/>
      <c r="AO43" s="1059"/>
      <c r="AP43" s="1059"/>
      <c r="AQ43" s="1059"/>
      <c r="AR43" s="1059"/>
      <c r="AS43" s="1059"/>
      <c r="AT43" s="1059"/>
      <c r="AU43" s="1059"/>
      <c r="AV43" s="1059"/>
      <c r="AW43" s="1059"/>
      <c r="AX43" s="1059"/>
      <c r="AY43" s="1059"/>
      <c r="AZ43" s="1059"/>
      <c r="BA43" s="1059"/>
      <c r="BB43" s="1060"/>
      <c r="BC43" s="901"/>
      <c r="BD43" s="1038"/>
      <c r="BE43" s="1038"/>
      <c r="BF43" s="1038"/>
      <c r="BG43" s="1038"/>
      <c r="BH43" s="1038"/>
      <c r="BI43" s="1038"/>
      <c r="BJ43" s="1038"/>
      <c r="BK43" s="1038"/>
      <c r="BL43" s="1038"/>
      <c r="BM43" s="1038"/>
      <c r="BN43" s="1038"/>
      <c r="BO43" s="1038"/>
      <c r="BP43" s="1038"/>
      <c r="BQ43" s="1038"/>
      <c r="BR43" s="1038"/>
      <c r="BS43" s="1038"/>
      <c r="BT43" s="1038"/>
      <c r="BU43" s="1038"/>
      <c r="BV43" s="1038"/>
      <c r="BW43" s="1038"/>
      <c r="BX43" s="1038"/>
      <c r="BY43" s="1038"/>
      <c r="BZ43" s="1038"/>
      <c r="CA43" s="1038"/>
      <c r="CB43" s="1038"/>
      <c r="CC43" s="1038"/>
      <c r="CD43" s="1038"/>
      <c r="CE43" s="1038"/>
      <c r="CF43" s="1038"/>
      <c r="CG43" s="1038"/>
      <c r="CH43" s="1038"/>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58"/>
      <c r="E44" s="1059"/>
      <c r="F44" s="1059"/>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9"/>
      <c r="AE44" s="1059"/>
      <c r="AF44" s="1059"/>
      <c r="AG44" s="1059"/>
      <c r="AH44" s="1059"/>
      <c r="AI44" s="1059"/>
      <c r="AJ44" s="1059"/>
      <c r="AK44" s="1059"/>
      <c r="AL44" s="1059"/>
      <c r="AM44" s="1059"/>
      <c r="AN44" s="1059"/>
      <c r="AO44" s="1059"/>
      <c r="AP44" s="1059"/>
      <c r="AQ44" s="1059"/>
      <c r="AR44" s="1059"/>
      <c r="AS44" s="1059"/>
      <c r="AT44" s="1059"/>
      <c r="AU44" s="1059"/>
      <c r="AV44" s="1059"/>
      <c r="AW44" s="1059"/>
      <c r="AX44" s="1059"/>
      <c r="AY44" s="1059"/>
      <c r="AZ44" s="1059"/>
      <c r="BA44" s="1059"/>
      <c r="BB44" s="1060"/>
      <c r="BC44" s="901"/>
      <c r="BD44" s="1038"/>
      <c r="BE44" s="1038"/>
      <c r="BF44" s="1038"/>
      <c r="BG44" s="1038"/>
      <c r="BH44" s="1038"/>
      <c r="BI44" s="1038"/>
      <c r="BJ44" s="1038"/>
      <c r="BK44" s="1038"/>
      <c r="BL44" s="1038"/>
      <c r="BM44" s="1038"/>
      <c r="BN44" s="1038"/>
      <c r="BO44" s="1038"/>
      <c r="BP44" s="1038"/>
      <c r="BQ44" s="1038"/>
      <c r="BR44" s="1038"/>
      <c r="BS44" s="1038"/>
      <c r="BT44" s="1038"/>
      <c r="BU44" s="1038"/>
      <c r="BV44" s="1038"/>
      <c r="BW44" s="1038"/>
      <c r="BX44" s="1038"/>
      <c r="BY44" s="1038"/>
      <c r="BZ44" s="1038"/>
      <c r="CA44" s="1038"/>
      <c r="CB44" s="1038"/>
      <c r="CC44" s="1038"/>
      <c r="CD44" s="1038"/>
      <c r="CE44" s="1038"/>
      <c r="CF44" s="1038"/>
      <c r="CG44" s="1038"/>
      <c r="CH44" s="1038"/>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58"/>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059"/>
      <c r="AS45" s="1059"/>
      <c r="AT45" s="1059"/>
      <c r="AU45" s="1059"/>
      <c r="AV45" s="1059"/>
      <c r="AW45" s="1059"/>
      <c r="AX45" s="1059"/>
      <c r="AY45" s="1059"/>
      <c r="AZ45" s="1059"/>
      <c r="BA45" s="1059"/>
      <c r="BB45" s="1060"/>
      <c r="BC45" s="901"/>
      <c r="BD45" s="1038"/>
      <c r="BE45" s="1038"/>
      <c r="BF45" s="1038"/>
      <c r="BG45" s="1038"/>
      <c r="BH45" s="1038"/>
      <c r="BI45" s="1038"/>
      <c r="BJ45" s="1038"/>
      <c r="BK45" s="1038"/>
      <c r="BL45" s="1038"/>
      <c r="BM45" s="1038"/>
      <c r="BN45" s="1038"/>
      <c r="BO45" s="1038"/>
      <c r="BP45" s="1038"/>
      <c r="BQ45" s="1038"/>
      <c r="BR45" s="1038"/>
      <c r="BS45" s="1038"/>
      <c r="BT45" s="1038"/>
      <c r="BU45" s="1038"/>
      <c r="BV45" s="1038"/>
      <c r="BW45" s="1038"/>
      <c r="BX45" s="1038"/>
      <c r="BY45" s="1038"/>
      <c r="BZ45" s="1038"/>
      <c r="CA45" s="1038"/>
      <c r="CB45" s="1038"/>
      <c r="CC45" s="1038"/>
      <c r="CD45" s="1038"/>
      <c r="CE45" s="1038"/>
      <c r="CF45" s="1038"/>
      <c r="CG45" s="1038"/>
      <c r="CH45" s="1038"/>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58"/>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59"/>
      <c r="AT46" s="1059"/>
      <c r="AU46" s="1059"/>
      <c r="AV46" s="1059"/>
      <c r="AW46" s="1059"/>
      <c r="AX46" s="1059"/>
      <c r="AY46" s="1059"/>
      <c r="AZ46" s="1059"/>
      <c r="BA46" s="1059"/>
      <c r="BB46" s="1060"/>
      <c r="BC46" s="901"/>
      <c r="BD46" s="1038"/>
      <c r="BE46" s="1038"/>
      <c r="BF46" s="1038"/>
      <c r="BG46" s="1038"/>
      <c r="BH46" s="1038"/>
      <c r="BI46" s="1038"/>
      <c r="BJ46" s="1038"/>
      <c r="BK46" s="1038"/>
      <c r="BL46" s="1038"/>
      <c r="BM46" s="1038"/>
      <c r="BN46" s="1038"/>
      <c r="BO46" s="1038"/>
      <c r="BP46" s="1038"/>
      <c r="BQ46" s="1038"/>
      <c r="BR46" s="1038"/>
      <c r="BS46" s="1038"/>
      <c r="BT46" s="1038"/>
      <c r="BU46" s="1038"/>
      <c r="BV46" s="1038"/>
      <c r="BW46" s="1038"/>
      <c r="BX46" s="1038"/>
      <c r="BY46" s="1038"/>
      <c r="BZ46" s="1038"/>
      <c r="CA46" s="1038"/>
      <c r="CB46" s="1038"/>
      <c r="CC46" s="1038"/>
      <c r="CD46" s="1038"/>
      <c r="CE46" s="1038"/>
      <c r="CF46" s="1038"/>
      <c r="CG46" s="1038"/>
      <c r="CH46" s="1038"/>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58"/>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59"/>
      <c r="AO47" s="1059"/>
      <c r="AP47" s="1059"/>
      <c r="AQ47" s="1059"/>
      <c r="AR47" s="1059"/>
      <c r="AS47" s="1059"/>
      <c r="AT47" s="1059"/>
      <c r="AU47" s="1059"/>
      <c r="AV47" s="1059"/>
      <c r="AW47" s="1059"/>
      <c r="AX47" s="1059"/>
      <c r="AY47" s="1059"/>
      <c r="AZ47" s="1059"/>
      <c r="BA47" s="1059"/>
      <c r="BB47" s="1060"/>
      <c r="BC47" s="901"/>
      <c r="BD47" s="1038"/>
      <c r="BE47" s="1038"/>
      <c r="BF47" s="1038"/>
      <c r="BG47" s="1038"/>
      <c r="BH47" s="1038"/>
      <c r="BI47" s="1038"/>
      <c r="BJ47" s="1038"/>
      <c r="BK47" s="1038"/>
      <c r="BL47" s="1038"/>
      <c r="BM47" s="1038"/>
      <c r="BN47" s="1038"/>
      <c r="BO47" s="1038"/>
      <c r="BP47" s="1038"/>
      <c r="BQ47" s="1038"/>
      <c r="BR47" s="1038"/>
      <c r="BS47" s="1038"/>
      <c r="BT47" s="1038"/>
      <c r="BU47" s="1038"/>
      <c r="BV47" s="1038"/>
      <c r="BW47" s="1038"/>
      <c r="BX47" s="1038"/>
      <c r="BY47" s="1038"/>
      <c r="BZ47" s="1038"/>
      <c r="CA47" s="1038"/>
      <c r="CB47" s="1038"/>
      <c r="CC47" s="1038"/>
      <c r="CD47" s="1038"/>
      <c r="CE47" s="1038"/>
      <c r="CF47" s="1038"/>
      <c r="CG47" s="1038"/>
      <c r="CH47" s="1038"/>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58"/>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60"/>
      <c r="BC48" s="901"/>
      <c r="BD48" s="1038"/>
      <c r="BE48" s="1038"/>
      <c r="BF48" s="1038"/>
      <c r="BG48" s="1038"/>
      <c r="BH48" s="1038"/>
      <c r="BI48" s="1038"/>
      <c r="BJ48" s="1038"/>
      <c r="BK48" s="1038"/>
      <c r="BL48" s="1038"/>
      <c r="BM48" s="1038"/>
      <c r="BN48" s="1038"/>
      <c r="BO48" s="1038"/>
      <c r="BP48" s="1038"/>
      <c r="BQ48" s="1038"/>
      <c r="BR48" s="1038"/>
      <c r="BS48" s="1038"/>
      <c r="BT48" s="1038"/>
      <c r="BU48" s="1038"/>
      <c r="BV48" s="1038"/>
      <c r="BW48" s="1038"/>
      <c r="BX48" s="1038"/>
      <c r="BY48" s="1038"/>
      <c r="BZ48" s="1038"/>
      <c r="CA48" s="1038"/>
      <c r="CB48" s="1038"/>
      <c r="CC48" s="1038"/>
      <c r="CD48" s="1038"/>
      <c r="CE48" s="1038"/>
      <c r="CF48" s="1038"/>
      <c r="CG48" s="1038"/>
      <c r="CH48" s="1038"/>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58"/>
      <c r="E49" s="1059"/>
      <c r="F49" s="1059"/>
      <c r="G49" s="1059"/>
      <c r="H49" s="1059"/>
      <c r="I49" s="1059"/>
      <c r="J49" s="1059"/>
      <c r="K49" s="1059"/>
      <c r="L49" s="1059"/>
      <c r="M49" s="1059"/>
      <c r="N49" s="1059"/>
      <c r="O49" s="1059"/>
      <c r="P49" s="1059"/>
      <c r="Q49" s="1059"/>
      <c r="R49" s="1059"/>
      <c r="S49" s="1059"/>
      <c r="T49" s="1059"/>
      <c r="U49" s="1059"/>
      <c r="V49" s="1059"/>
      <c r="W49" s="1059"/>
      <c r="X49" s="1059"/>
      <c r="Y49" s="1059"/>
      <c r="Z49" s="1059"/>
      <c r="AA49" s="1059"/>
      <c r="AB49" s="1059"/>
      <c r="AC49" s="1059"/>
      <c r="AD49" s="1059"/>
      <c r="AE49" s="1059"/>
      <c r="AF49" s="1059"/>
      <c r="AG49" s="1059"/>
      <c r="AH49" s="1059"/>
      <c r="AI49" s="1059"/>
      <c r="AJ49" s="1059"/>
      <c r="AK49" s="1059"/>
      <c r="AL49" s="1059"/>
      <c r="AM49" s="1059"/>
      <c r="AN49" s="1059"/>
      <c r="AO49" s="1059"/>
      <c r="AP49" s="1059"/>
      <c r="AQ49" s="1059"/>
      <c r="AR49" s="1059"/>
      <c r="AS49" s="1059"/>
      <c r="AT49" s="1059"/>
      <c r="AU49" s="1059"/>
      <c r="AV49" s="1059"/>
      <c r="AW49" s="1059"/>
      <c r="AX49" s="1059"/>
      <c r="AY49" s="1059"/>
      <c r="AZ49" s="1059"/>
      <c r="BA49" s="1059"/>
      <c r="BB49" s="1060"/>
      <c r="BC49" s="901"/>
      <c r="BD49" s="1038"/>
      <c r="BE49" s="1038"/>
      <c r="BF49" s="1038"/>
      <c r="BG49" s="1038"/>
      <c r="BH49" s="1038"/>
      <c r="BI49" s="1038"/>
      <c r="BJ49" s="1038"/>
      <c r="BK49" s="1038"/>
      <c r="BL49" s="1038"/>
      <c r="BM49" s="1038"/>
      <c r="BN49" s="1038"/>
      <c r="BO49" s="1038"/>
      <c r="BP49" s="1038"/>
      <c r="BQ49" s="1038"/>
      <c r="BR49" s="1038"/>
      <c r="BS49" s="1038"/>
      <c r="BT49" s="1038"/>
      <c r="BU49" s="1038"/>
      <c r="BV49" s="1038"/>
      <c r="BW49" s="1038"/>
      <c r="BX49" s="1038"/>
      <c r="BY49" s="1038"/>
      <c r="BZ49" s="1038"/>
      <c r="CA49" s="1038"/>
      <c r="CB49" s="1038"/>
      <c r="CC49" s="1038"/>
      <c r="CD49" s="1038"/>
      <c r="CE49" s="1038"/>
      <c r="CF49" s="1038"/>
      <c r="CG49" s="1038"/>
      <c r="CH49" s="1038"/>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58"/>
      <c r="E50" s="1059"/>
      <c r="F50" s="1059"/>
      <c r="G50" s="1059"/>
      <c r="H50" s="1059"/>
      <c r="I50" s="1059"/>
      <c r="J50" s="1059"/>
      <c r="K50" s="1059"/>
      <c r="L50" s="1059"/>
      <c r="M50" s="1059"/>
      <c r="N50" s="1059"/>
      <c r="O50" s="1059"/>
      <c r="P50" s="1059"/>
      <c r="Q50" s="1059"/>
      <c r="R50" s="1059"/>
      <c r="S50" s="1059"/>
      <c r="T50" s="1059"/>
      <c r="U50" s="1059"/>
      <c r="V50" s="1059"/>
      <c r="W50" s="1059"/>
      <c r="X50" s="1059"/>
      <c r="Y50" s="1059"/>
      <c r="Z50" s="1059"/>
      <c r="AA50" s="1059"/>
      <c r="AB50" s="1059"/>
      <c r="AC50" s="1059"/>
      <c r="AD50" s="1059"/>
      <c r="AE50" s="1059"/>
      <c r="AF50" s="1059"/>
      <c r="AG50" s="1059"/>
      <c r="AH50" s="1059"/>
      <c r="AI50" s="1059"/>
      <c r="AJ50" s="1059"/>
      <c r="AK50" s="1059"/>
      <c r="AL50" s="1059"/>
      <c r="AM50" s="1059"/>
      <c r="AN50" s="1059"/>
      <c r="AO50" s="1059"/>
      <c r="AP50" s="1059"/>
      <c r="AQ50" s="1059"/>
      <c r="AR50" s="1059"/>
      <c r="AS50" s="1059"/>
      <c r="AT50" s="1059"/>
      <c r="AU50" s="1059"/>
      <c r="AV50" s="1059"/>
      <c r="AW50" s="1059"/>
      <c r="AX50" s="1059"/>
      <c r="AY50" s="1059"/>
      <c r="AZ50" s="1059"/>
      <c r="BA50" s="1059"/>
      <c r="BB50" s="1060"/>
      <c r="BC50" s="901"/>
      <c r="BD50" s="1038"/>
      <c r="BE50" s="1038"/>
      <c r="BF50" s="1038"/>
      <c r="BG50" s="1038"/>
      <c r="BH50" s="1038"/>
      <c r="BI50" s="1038"/>
      <c r="BJ50" s="1038"/>
      <c r="BK50" s="1038"/>
      <c r="BL50" s="1038"/>
      <c r="BM50" s="1038"/>
      <c r="BN50" s="1038"/>
      <c r="BO50" s="1038"/>
      <c r="BP50" s="1038"/>
      <c r="BQ50" s="1038"/>
      <c r="BR50" s="1038"/>
      <c r="BS50" s="1038"/>
      <c r="BT50" s="1038"/>
      <c r="BU50" s="1038"/>
      <c r="BV50" s="1038"/>
      <c r="BW50" s="1038"/>
      <c r="BX50" s="1038"/>
      <c r="BY50" s="1038"/>
      <c r="BZ50" s="1038"/>
      <c r="CA50" s="1038"/>
      <c r="CB50" s="1038"/>
      <c r="CC50" s="1038"/>
      <c r="CD50" s="1038"/>
      <c r="CE50" s="1038"/>
      <c r="CF50" s="1038"/>
      <c r="CG50" s="1038"/>
      <c r="CH50" s="1038"/>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58"/>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60"/>
      <c r="BC51" s="901"/>
      <c r="BD51" s="1038"/>
      <c r="BE51" s="1038"/>
      <c r="BF51" s="1038"/>
      <c r="BG51" s="1038"/>
      <c r="BH51" s="1038"/>
      <c r="BI51" s="1038"/>
      <c r="BJ51" s="1038"/>
      <c r="BK51" s="1038"/>
      <c r="BL51" s="1038"/>
      <c r="BM51" s="1038"/>
      <c r="BN51" s="1038"/>
      <c r="BO51" s="1038"/>
      <c r="BP51" s="1038"/>
      <c r="BQ51" s="1038"/>
      <c r="BR51" s="1038"/>
      <c r="BS51" s="1038"/>
      <c r="BT51" s="1038"/>
      <c r="BU51" s="1038"/>
      <c r="BV51" s="1038"/>
      <c r="BW51" s="1038"/>
      <c r="BX51" s="1038"/>
      <c r="BY51" s="1038"/>
      <c r="BZ51" s="1038"/>
      <c r="CA51" s="1038"/>
      <c r="CB51" s="1038"/>
      <c r="CC51" s="1038"/>
      <c r="CD51" s="1038"/>
      <c r="CE51" s="1038"/>
      <c r="CF51" s="1038"/>
      <c r="CG51" s="1038"/>
      <c r="CH51" s="1038"/>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67"/>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8"/>
      <c r="AR52" s="1068"/>
      <c r="AS52" s="1068"/>
      <c r="AT52" s="1068"/>
      <c r="AU52" s="1068"/>
      <c r="AV52" s="1068"/>
      <c r="AW52" s="1068"/>
      <c r="AX52" s="1068"/>
      <c r="AY52" s="1068"/>
      <c r="AZ52" s="1068"/>
      <c r="BA52" s="1068"/>
      <c r="BB52" s="1069"/>
      <c r="BC52" s="901"/>
      <c r="BD52" s="1038"/>
      <c r="BE52" s="1038"/>
      <c r="BF52" s="1038"/>
      <c r="BG52" s="1038"/>
      <c r="BH52" s="1038"/>
      <c r="BI52" s="1038"/>
      <c r="BJ52" s="1038"/>
      <c r="BK52" s="1038"/>
      <c r="BL52" s="1038"/>
      <c r="BM52" s="1038"/>
      <c r="BN52" s="1038"/>
      <c r="BO52" s="1038"/>
      <c r="BP52" s="1038"/>
      <c r="BQ52" s="1038"/>
      <c r="BR52" s="1038"/>
      <c r="BS52" s="1038"/>
      <c r="BT52" s="1038"/>
      <c r="BU52" s="1038"/>
      <c r="BV52" s="1038"/>
      <c r="BW52" s="1038"/>
      <c r="BX52" s="1038"/>
      <c r="BY52" s="1038"/>
      <c r="BZ52" s="1038"/>
      <c r="CA52" s="1038"/>
      <c r="CB52" s="1038"/>
      <c r="CC52" s="1038"/>
      <c r="CD52" s="1038"/>
      <c r="CE52" s="1038"/>
      <c r="CF52" s="1038"/>
      <c r="CG52" s="1038"/>
      <c r="CH52" s="1038"/>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8"/>
      <c r="AL53" s="988"/>
      <c r="AM53" s="988"/>
      <c r="AN53" s="988"/>
      <c r="AO53" s="988"/>
      <c r="AP53" s="988"/>
      <c r="AQ53" s="988"/>
      <c r="AR53" s="988"/>
      <c r="AS53" s="988"/>
      <c r="AT53" s="988"/>
      <c r="AU53" s="988"/>
      <c r="AV53" s="988"/>
      <c r="AW53" s="988"/>
      <c r="AX53" s="988"/>
      <c r="AY53" s="988"/>
      <c r="AZ53" s="988"/>
      <c r="BA53" s="988"/>
      <c r="BB53" s="988"/>
      <c r="BC53" s="91"/>
      <c r="BD53" s="1038"/>
      <c r="BE53" s="1038"/>
      <c r="BF53" s="1038"/>
      <c r="BG53" s="1038"/>
      <c r="BH53" s="1038"/>
      <c r="BI53" s="1038"/>
      <c r="BJ53" s="1038"/>
      <c r="BK53" s="1038"/>
      <c r="BL53" s="1038"/>
      <c r="BM53" s="1038"/>
      <c r="BN53" s="1038"/>
      <c r="BO53" s="1038"/>
      <c r="BP53" s="1038"/>
      <c r="BQ53" s="1038"/>
      <c r="BR53" s="1038"/>
      <c r="BS53" s="1038"/>
      <c r="BT53" s="1038"/>
      <c r="BU53" s="1038"/>
      <c r="BV53" s="1038"/>
      <c r="BW53" s="1038"/>
      <c r="BX53" s="1038"/>
      <c r="BY53" s="1038"/>
      <c r="BZ53" s="1038"/>
      <c r="CA53" s="1038"/>
      <c r="CB53" s="1038"/>
      <c r="CC53" s="1038"/>
      <c r="CD53" s="1038"/>
      <c r="CE53" s="1038"/>
      <c r="CF53" s="1038"/>
      <c r="CG53" s="1038"/>
      <c r="CH53" s="1038"/>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7"/>
      <c r="BE54" s="1037"/>
      <c r="BF54" s="1037"/>
      <c r="BG54" s="1037"/>
      <c r="BH54" s="1037"/>
      <c r="BI54" s="1037"/>
      <c r="BJ54" s="1037"/>
      <c r="BK54" s="1037"/>
      <c r="BL54" s="1037"/>
      <c r="BM54" s="1037"/>
      <c r="BN54" s="1037"/>
      <c r="BO54" s="1037"/>
      <c r="BP54" s="1037"/>
      <c r="BQ54" s="1037"/>
      <c r="BR54" s="1037"/>
      <c r="BS54" s="1037"/>
      <c r="BT54" s="1037"/>
      <c r="BU54" s="1037"/>
      <c r="BV54" s="1037"/>
      <c r="BW54" s="1037"/>
      <c r="BX54" s="1037"/>
      <c r="BY54" s="1037"/>
      <c r="BZ54" s="1037"/>
      <c r="CA54" s="1037"/>
      <c r="CB54" s="1037"/>
      <c r="CC54" s="1037"/>
      <c r="CD54" s="1037"/>
      <c r="CE54" s="1037"/>
      <c r="CF54" s="1037"/>
      <c r="CG54" s="1037"/>
      <c r="CH54" s="1037"/>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formatCells="0" formatColumns="0" formatRows="0" insertColumns="0"/>
  <mergeCells count="49">
    <mergeCell ref="C1:E1"/>
    <mergeCell ref="C4:AQ4"/>
    <mergeCell ref="CA4:CB4"/>
    <mergeCell ref="D23:AQ23"/>
    <mergeCell ref="D24:AZ24"/>
    <mergeCell ref="D25:BB25"/>
    <mergeCell ref="D26:AQ26"/>
    <mergeCell ref="D30:BB30"/>
    <mergeCell ref="D31:BB31"/>
    <mergeCell ref="D32:BB32"/>
    <mergeCell ref="D33:BB33"/>
    <mergeCell ref="D34:BB34"/>
    <mergeCell ref="D35:BB35"/>
    <mergeCell ref="D36:BB36"/>
    <mergeCell ref="D37:BB37"/>
    <mergeCell ref="BD37:CH37"/>
    <mergeCell ref="D38:BB38"/>
    <mergeCell ref="BD38:CH38"/>
    <mergeCell ref="D39:BB39"/>
    <mergeCell ref="BD39:CH39"/>
    <mergeCell ref="D40:BB40"/>
    <mergeCell ref="BD40:CH40"/>
    <mergeCell ref="D41:BB41"/>
    <mergeCell ref="BD41:CH41"/>
    <mergeCell ref="D42:BB42"/>
    <mergeCell ref="BD42:CH42"/>
    <mergeCell ref="D43:BB43"/>
    <mergeCell ref="BD43:CH43"/>
    <mergeCell ref="D44:BB44"/>
    <mergeCell ref="BD44:CH44"/>
    <mergeCell ref="D45:BB45"/>
    <mergeCell ref="BD45:CH45"/>
    <mergeCell ref="D46:BB46"/>
    <mergeCell ref="BD46:CH46"/>
    <mergeCell ref="D47:BB47"/>
    <mergeCell ref="BD47:CH47"/>
    <mergeCell ref="D48:BB48"/>
    <mergeCell ref="BD48:CH48"/>
    <mergeCell ref="D49:BB49"/>
    <mergeCell ref="BD49:CH49"/>
    <mergeCell ref="D50:BB50"/>
    <mergeCell ref="BD50:CH50"/>
    <mergeCell ref="BD54:CH54"/>
    <mergeCell ref="D51:BB51"/>
    <mergeCell ref="BD51:CH51"/>
    <mergeCell ref="D52:BB52"/>
    <mergeCell ref="BD52:CH52"/>
    <mergeCell ref="D53:BB53"/>
    <mergeCell ref="BD53:CH53"/>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9 AN17">
    <cfRule type="cellIs" priority="27" dxfId="2" operator="lessThan" stopIfTrue="1">
      <formula>AN18</formula>
    </cfRule>
  </conditionalFormatting>
  <conditionalFormatting sqref="AN14">
    <cfRule type="cellIs" priority="28" dxfId="2" operator="lessThan" stopIfTrue="1">
      <formula>AN12+AN13-(0.01*(AN12+AN13))</formula>
    </cfRule>
    <cfRule type="cellIs" priority="29" dxfId="2" operator="lessThan" stopIfTrue="1">
      <formula>AN15+AN16+AN17+AN19+AN21-(0.01*(AN15+AN16+AN17+AN19+AN21))</formula>
    </cfRule>
  </conditionalFormatting>
  <conditionalFormatting sqref="AP19 AP17">
    <cfRule type="cellIs" priority="24" dxfId="2" operator="lessThan" stopIfTrue="1">
      <formula>AP18</formula>
    </cfRule>
  </conditionalFormatting>
  <conditionalFormatting sqref="AP14">
    <cfRule type="cellIs" priority="25" dxfId="2" operator="lessThan" stopIfTrue="1">
      <formula>AP12+AP13-(0.01*(AP12+AP13))</formula>
    </cfRule>
    <cfRule type="cellIs" priority="26" dxfId="2" operator="lessThan" stopIfTrue="1">
      <formula>AP15+AP16+AP17+AP19+AP21-(0.01*(AP15+AP16+AP17+AP19+AP21))</formula>
    </cfRule>
  </conditionalFormatting>
  <conditionalFormatting sqref="AR19 AR17">
    <cfRule type="cellIs" priority="21" dxfId="2" operator="lessThan" stopIfTrue="1">
      <formula>AR18</formula>
    </cfRule>
  </conditionalFormatting>
  <conditionalFormatting sqref="AR14">
    <cfRule type="cellIs" priority="22" dxfId="2" operator="lessThan" stopIfTrue="1">
      <formula>AR12+AR13-(0.01*(AR12+AR13))</formula>
    </cfRule>
    <cfRule type="cellIs" priority="23" dxfId="2" operator="lessThan" stopIfTrue="1">
      <formula>AR15+AR16+AR17+AR19+AR21-(0.01*(AR15+AR16+AR17+AR19+AR21))</formula>
    </cfRule>
  </conditionalFormatting>
  <conditionalFormatting sqref="AT19 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2020-02-10T23:34:51Z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Robin Carrington</vt:lpwstr>
  </property>
  <property fmtid="{D5CDD505-2E9C-101B-9397-08002B2CF9AE}" pid="3" name="Order">
    <vt:lpwstr>4327200.00000000</vt:lpwstr>
  </property>
  <property fmtid="{D5CDD505-2E9C-101B-9397-08002B2CF9AE}" pid="4" name="display_urn:schemas-microsoft-com:office:office#Author">
    <vt:lpwstr>Robin Carrington</vt:lpwstr>
  </property>
</Properties>
</file>